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600" windowWidth="22716" windowHeight="10788" activeTab="1"/>
  </bookViews>
  <sheets>
    <sheet name="Rekapitulace stavby" sheetId="1" r:id="rId1"/>
    <sheet name="A01 - Stavební část" sheetId="2" r:id="rId2"/>
    <sheet name="D04 - zdravotně technické..." sheetId="3" r:id="rId3"/>
    <sheet name="D05 - ÚT" sheetId="4" r:id="rId4"/>
    <sheet name="D06 - VZT" sheetId="5" r:id="rId5"/>
    <sheet name="D08 - Slaboproud" sheetId="6" r:id="rId6"/>
    <sheet name="D08a - EPS" sheetId="7" r:id="rId7"/>
    <sheet name="D08b - EZS" sheetId="8" r:id="rId8"/>
    <sheet name="D08c - OZV" sheetId="9" r:id="rId9"/>
    <sheet name="D08d - SKS" sheetId="10" r:id="rId10"/>
    <sheet name="D09 - Silnoproud" sheetId="11" r:id="rId11"/>
  </sheets>
  <definedNames>
    <definedName name="_xlnm._FilterDatabase" localSheetId="1" hidden="1">'A01 - Stavební část'!$C$101:$K$645</definedName>
    <definedName name="_xlnm._FilterDatabase" localSheetId="2" hidden="1">'D04 - zdravotně technické...'!$C$81:$K$97</definedName>
    <definedName name="_xlnm._FilterDatabase" localSheetId="3" hidden="1">'D05 - ÚT'!$C$85:$K$102</definedName>
    <definedName name="_xlnm._FilterDatabase" localSheetId="4" hidden="1">'D06 - VZT'!$C$81:$K$150</definedName>
    <definedName name="_xlnm._FilterDatabase" localSheetId="5" hidden="1">'D08 - Slaboproud'!$C$80:$K$83</definedName>
    <definedName name="_xlnm._FilterDatabase" localSheetId="6" hidden="1">'D08a - EPS'!$C$90:$K$123</definedName>
    <definedName name="_xlnm._FilterDatabase" localSheetId="7" hidden="1">'D08b - EZS'!$C$88:$K$113</definedName>
    <definedName name="_xlnm._FilterDatabase" localSheetId="8" hidden="1">'D08c - OZV'!$C$89:$K$111</definedName>
    <definedName name="_xlnm._FilterDatabase" localSheetId="9" hidden="1">'D08d - SKS'!$C$90:$K$118</definedName>
    <definedName name="_xlnm._FilterDatabase" localSheetId="10" hidden="1">'D09 - Silnoproud'!$C$89:$K$217</definedName>
    <definedName name="_xlnm.Print_Titles" localSheetId="1">'A01 - Stavební část'!$101:$101</definedName>
    <definedName name="_xlnm.Print_Titles" localSheetId="2">'D04 - zdravotně technické...'!$81:$81</definedName>
    <definedName name="_xlnm.Print_Titles" localSheetId="3">'D05 - ÚT'!$85:$85</definedName>
    <definedName name="_xlnm.Print_Titles" localSheetId="4">'D06 - VZT'!$81:$81</definedName>
    <definedName name="_xlnm.Print_Titles" localSheetId="5">'D08 - Slaboproud'!$80:$80</definedName>
    <definedName name="_xlnm.Print_Titles" localSheetId="6">'D08a - EPS'!$90:$90</definedName>
    <definedName name="_xlnm.Print_Titles" localSheetId="7">'D08b - EZS'!$88:$88</definedName>
    <definedName name="_xlnm.Print_Titles" localSheetId="8">'D08c - OZV'!$89:$89</definedName>
    <definedName name="_xlnm.Print_Titles" localSheetId="9">'D08d - SKS'!$90:$90</definedName>
    <definedName name="_xlnm.Print_Titles" localSheetId="10">'D09 - Silnoproud'!$89:$89</definedName>
    <definedName name="_xlnm.Print_Titles" localSheetId="0">'Rekapitulace stavby'!$52:$52</definedName>
    <definedName name="_xlnm.Print_Area" localSheetId="1">'A01 - Stavební část'!$C$4:$J$39,'A01 - Stavební část'!$C$45:$J$83,'A01 - Stavební část'!$C$89:$K$645</definedName>
    <definedName name="_xlnm.Print_Area" localSheetId="2">'D04 - zdravotně technické...'!$C$4:$J$39,'D04 - zdravotně technické...'!$C$45:$J$63,'D04 - zdravotně technické...'!$C$69:$K$97</definedName>
    <definedName name="_xlnm.Print_Area" localSheetId="3">'D05 - ÚT'!$C$4:$J$39,'D05 - ÚT'!$C$45:$J$67,'D05 - ÚT'!$C$73:$K$102</definedName>
    <definedName name="_xlnm.Print_Area" localSheetId="4">'D06 - VZT'!$C$4:$J$39,'D06 - VZT'!$C$45:$J$63,'D06 - VZT'!$C$69:$K$150</definedName>
    <definedName name="_xlnm.Print_Area" localSheetId="5">'D08 - Slaboproud'!$C$4:$J$39,'D08 - Slaboproud'!$C$45:$J$62,'D08 - Slaboproud'!$C$68:$K$83</definedName>
    <definedName name="_xlnm.Print_Area" localSheetId="6">'D08a - EPS'!$C$4:$J$41,'D08a - EPS'!$C$47:$J$70,'D08a - EPS'!$C$76:$K$123</definedName>
    <definedName name="_xlnm.Print_Area" localSheetId="7">'D08b - EZS'!$C$4:$J$41,'D08b - EZS'!$C$47:$J$68,'D08b - EZS'!$C$74:$K$113</definedName>
    <definedName name="_xlnm.Print_Area" localSheetId="8">'D08c - OZV'!$C$4:$J$41,'D08c - OZV'!$C$47:$J$69,'D08c - OZV'!$C$75:$K$111</definedName>
    <definedName name="_xlnm.Print_Area" localSheetId="9">'D08d - SKS'!$C$4:$J$41,'D08d - SKS'!$C$47:$J$70,'D08d - SKS'!$C$76:$K$118</definedName>
    <definedName name="_xlnm.Print_Area" localSheetId="10">'D09 - Silnoproud'!$C$4:$J$39,'D09 - Silnoproud'!$C$45:$J$71,'D09 - Silnoproud'!$C$77:$K$217</definedName>
    <definedName name="_xlnm.Print_Area" localSheetId="0">'Rekapitulace stavby'!$D$4:$AO$36,'Rekapitulace stavby'!$C$42:$AQ$66</definedName>
  </definedNames>
  <calcPr calcId="145621"/>
</workbook>
</file>

<file path=xl/calcChain.xml><?xml version="1.0" encoding="utf-8"?>
<calcChain xmlns="http://schemas.openxmlformats.org/spreadsheetml/2006/main">
  <c r="J37" i="11" l="1"/>
  <c r="J36" i="11"/>
  <c r="AY65" i="1"/>
  <c r="J35" i="11"/>
  <c r="AX65" i="1"/>
  <c r="BI217" i="11"/>
  <c r="BH217" i="11"/>
  <c r="BG217" i="11"/>
  <c r="BF217" i="11"/>
  <c r="T217" i="11"/>
  <c r="R217" i="11"/>
  <c r="P217" i="11"/>
  <c r="BK217" i="11"/>
  <c r="J217" i="11"/>
  <c r="BE217" i="11"/>
  <c r="BI216" i="11"/>
  <c r="BH216" i="11"/>
  <c r="BG216" i="11"/>
  <c r="BF216" i="11"/>
  <c r="T216" i="11"/>
  <c r="R216" i="11"/>
  <c r="P216" i="11"/>
  <c r="BK216" i="11"/>
  <c r="J216" i="11"/>
  <c r="BE216" i="11"/>
  <c r="BI215" i="11"/>
  <c r="BH215" i="11"/>
  <c r="BG215" i="11"/>
  <c r="BF215" i="11"/>
  <c r="T215" i="11"/>
  <c r="R215" i="11"/>
  <c r="P215" i="11"/>
  <c r="BK215" i="11"/>
  <c r="J215" i="11"/>
  <c r="BE215" i="11"/>
  <c r="BI214" i="11"/>
  <c r="BH214" i="11"/>
  <c r="BG214" i="11"/>
  <c r="BF214" i="11"/>
  <c r="T214" i="11"/>
  <c r="R214" i="11"/>
  <c r="P214" i="11"/>
  <c r="BK214" i="11"/>
  <c r="J214" i="11"/>
  <c r="BE214" i="11"/>
  <c r="BI213" i="11"/>
  <c r="BH213" i="11"/>
  <c r="BG213" i="11"/>
  <c r="BF213" i="11"/>
  <c r="T213" i="11"/>
  <c r="R213" i="11"/>
  <c r="P213" i="11"/>
  <c r="BK213" i="11"/>
  <c r="J213" i="11"/>
  <c r="BE213" i="11"/>
  <c r="BI212" i="11"/>
  <c r="BH212" i="11"/>
  <c r="BG212" i="11"/>
  <c r="BF212" i="11"/>
  <c r="T212" i="11"/>
  <c r="R212" i="11"/>
  <c r="P212" i="11"/>
  <c r="BK212" i="11"/>
  <c r="J212" i="11"/>
  <c r="BE212" i="11"/>
  <c r="BI211" i="11"/>
  <c r="BH211" i="11"/>
  <c r="BG211" i="11"/>
  <c r="BF211" i="11"/>
  <c r="T211" i="11"/>
  <c r="R211" i="11"/>
  <c r="P211" i="11"/>
  <c r="BK211" i="11"/>
  <c r="J211" i="11"/>
  <c r="BE211" i="11"/>
  <c r="BI210" i="11"/>
  <c r="BH210" i="11"/>
  <c r="BG210" i="11"/>
  <c r="BF210" i="11"/>
  <c r="T210" i="11"/>
  <c r="R210" i="11"/>
  <c r="P210" i="11"/>
  <c r="BK210" i="11"/>
  <c r="J210" i="11"/>
  <c r="BE210" i="11"/>
  <c r="BI209" i="11"/>
  <c r="BH209" i="11"/>
  <c r="BG209" i="11"/>
  <c r="BF209" i="11"/>
  <c r="T209" i="11"/>
  <c r="R209" i="11"/>
  <c r="P209" i="11"/>
  <c r="BK209" i="11"/>
  <c r="J209" i="11"/>
  <c r="BE209" i="11"/>
  <c r="BI208" i="11"/>
  <c r="BH208" i="11"/>
  <c r="BG208" i="11"/>
  <c r="BF208" i="11"/>
  <c r="T208" i="11"/>
  <c r="R208" i="11"/>
  <c r="P208" i="11"/>
  <c r="BK208" i="11"/>
  <c r="J208" i="11"/>
  <c r="BE208" i="11"/>
  <c r="BI207" i="11"/>
  <c r="BH207" i="11"/>
  <c r="BG207" i="11"/>
  <c r="BF207" i="11"/>
  <c r="T207" i="11"/>
  <c r="R207" i="11"/>
  <c r="P207" i="11"/>
  <c r="BK207" i="11"/>
  <c r="J207" i="11"/>
  <c r="BE207" i="11"/>
  <c r="BI206" i="11"/>
  <c r="BH206" i="11"/>
  <c r="BG206" i="11"/>
  <c r="BF206" i="11"/>
  <c r="T206" i="11"/>
  <c r="R206" i="11"/>
  <c r="P206" i="11"/>
  <c r="BK206" i="11"/>
  <c r="J206" i="11"/>
  <c r="BE206" i="11"/>
  <c r="BI205" i="11"/>
  <c r="BH205" i="11"/>
  <c r="BG205" i="11"/>
  <c r="BF205" i="11"/>
  <c r="T205" i="11"/>
  <c r="R205" i="11"/>
  <c r="R202" i="11" s="1"/>
  <c r="P205" i="11"/>
  <c r="BK205" i="11"/>
  <c r="J205" i="11"/>
  <c r="BE205" i="11"/>
  <c r="BI204" i="11"/>
  <c r="BH204" i="11"/>
  <c r="BG204" i="11"/>
  <c r="BF204" i="11"/>
  <c r="T204" i="11"/>
  <c r="R204" i="11"/>
  <c r="P204" i="11"/>
  <c r="BK204" i="11"/>
  <c r="BK202" i="11" s="1"/>
  <c r="J202" i="11" s="1"/>
  <c r="J70" i="11" s="1"/>
  <c r="J204" i="11"/>
  <c r="BE204" i="11"/>
  <c r="BI203" i="11"/>
  <c r="BH203" i="11"/>
  <c r="BG203" i="11"/>
  <c r="BF203" i="11"/>
  <c r="T203" i="11"/>
  <c r="T202" i="11"/>
  <c r="R203" i="11"/>
  <c r="P203" i="11"/>
  <c r="P202" i="11"/>
  <c r="BK203" i="11"/>
  <c r="J203" i="11"/>
  <c r="BE203" i="11" s="1"/>
  <c r="BI201" i="11"/>
  <c r="BH201" i="11"/>
  <c r="BG201" i="11"/>
  <c r="BF201" i="11"/>
  <c r="T201" i="11"/>
  <c r="R201" i="11"/>
  <c r="P201" i="11"/>
  <c r="BK201" i="11"/>
  <c r="J201" i="11"/>
  <c r="BE201" i="11"/>
  <c r="BI200" i="11"/>
  <c r="BH200" i="11"/>
  <c r="BG200" i="11"/>
  <c r="BF200" i="11"/>
  <c r="T200" i="11"/>
  <c r="R200" i="11"/>
  <c r="P200" i="11"/>
  <c r="BK200" i="11"/>
  <c r="J200" i="11"/>
  <c r="BE200" i="11"/>
  <c r="BI199" i="11"/>
  <c r="BH199" i="11"/>
  <c r="BG199" i="11"/>
  <c r="BF199" i="11"/>
  <c r="T199" i="11"/>
  <c r="R199" i="11"/>
  <c r="P199" i="11"/>
  <c r="BK199" i="11"/>
  <c r="J199" i="11"/>
  <c r="BE199" i="11"/>
  <c r="BI198" i="11"/>
  <c r="BH198" i="11"/>
  <c r="BG198" i="11"/>
  <c r="BF198" i="11"/>
  <c r="T198" i="11"/>
  <c r="R198" i="11"/>
  <c r="P198" i="11"/>
  <c r="BK198" i="11"/>
  <c r="J198" i="11"/>
  <c r="BE198" i="11"/>
  <c r="BI197" i="11"/>
  <c r="BH197" i="11"/>
  <c r="BG197" i="11"/>
  <c r="BF197" i="11"/>
  <c r="T197" i="11"/>
  <c r="R197" i="11"/>
  <c r="P197" i="11"/>
  <c r="BK197" i="11"/>
  <c r="J197" i="11"/>
  <c r="BE197" i="11"/>
  <c r="BI196" i="11"/>
  <c r="BH196" i="11"/>
  <c r="BG196" i="11"/>
  <c r="BF196" i="11"/>
  <c r="T196" i="11"/>
  <c r="R196" i="11"/>
  <c r="P196" i="11"/>
  <c r="BK196" i="11"/>
  <c r="J196" i="11"/>
  <c r="BE196" i="11"/>
  <c r="BI195" i="11"/>
  <c r="BH195" i="11"/>
  <c r="BG195" i="11"/>
  <c r="BF195" i="11"/>
  <c r="T195" i="11"/>
  <c r="R195" i="11"/>
  <c r="P195" i="11"/>
  <c r="BK195" i="11"/>
  <c r="J195" i="11"/>
  <c r="BE195" i="11"/>
  <c r="BI194" i="11"/>
  <c r="BH194" i="11"/>
  <c r="BG194" i="11"/>
  <c r="BF194" i="11"/>
  <c r="T194" i="11"/>
  <c r="R194" i="11"/>
  <c r="P194" i="11"/>
  <c r="BK194" i="11"/>
  <c r="J194" i="11"/>
  <c r="BE194" i="11"/>
  <c r="BI193" i="11"/>
  <c r="BH193" i="11"/>
  <c r="BG193" i="11"/>
  <c r="BF193" i="11"/>
  <c r="T193" i="11"/>
  <c r="R193" i="11"/>
  <c r="P193" i="11"/>
  <c r="BK193" i="11"/>
  <c r="J193" i="11"/>
  <c r="BE193" i="11"/>
  <c r="BI192" i="11"/>
  <c r="BH192" i="11"/>
  <c r="BG192" i="11"/>
  <c r="BF192" i="11"/>
  <c r="T192" i="11"/>
  <c r="R192" i="11"/>
  <c r="P192" i="11"/>
  <c r="BK192" i="11"/>
  <c r="J192" i="11"/>
  <c r="BE192" i="11"/>
  <c r="BI191" i="11"/>
  <c r="BH191" i="11"/>
  <c r="BG191" i="11"/>
  <c r="BF191" i="11"/>
  <c r="T191" i="11"/>
  <c r="R191" i="11"/>
  <c r="P191" i="11"/>
  <c r="BK191" i="11"/>
  <c r="J191" i="11"/>
  <c r="BE191" i="11"/>
  <c r="BI190" i="11"/>
  <c r="BH190" i="11"/>
  <c r="BG190" i="11"/>
  <c r="BF190" i="11"/>
  <c r="T190" i="11"/>
  <c r="R190" i="11"/>
  <c r="P190" i="11"/>
  <c r="BK190" i="11"/>
  <c r="J190" i="11"/>
  <c r="BE190" i="11"/>
  <c r="BI189" i="11"/>
  <c r="BH189" i="11"/>
  <c r="BG189" i="11"/>
  <c r="BF189" i="11"/>
  <c r="T189" i="11"/>
  <c r="R189" i="11"/>
  <c r="P189" i="11"/>
  <c r="BK189" i="11"/>
  <c r="J189" i="11"/>
  <c r="BE189" i="11"/>
  <c r="BI188" i="11"/>
  <c r="BH188" i="11"/>
  <c r="BG188" i="11"/>
  <c r="BF188" i="11"/>
  <c r="T188" i="11"/>
  <c r="R188" i="11"/>
  <c r="P188" i="11"/>
  <c r="BK188" i="11"/>
  <c r="J188" i="11"/>
  <c r="BE188" i="11"/>
  <c r="BI187" i="11"/>
  <c r="BH187" i="11"/>
  <c r="BG187" i="11"/>
  <c r="BF187" i="11"/>
  <c r="T187" i="11"/>
  <c r="R187" i="11"/>
  <c r="P187" i="11"/>
  <c r="BK187" i="11"/>
  <c r="J187" i="11"/>
  <c r="BE187" i="11"/>
  <c r="BI186" i="11"/>
  <c r="BH186" i="11"/>
  <c r="BG186" i="11"/>
  <c r="BF186" i="11"/>
  <c r="T186" i="11"/>
  <c r="R186" i="11"/>
  <c r="P186" i="11"/>
  <c r="BK186" i="11"/>
  <c r="J186" i="11"/>
  <c r="BE186" i="11"/>
  <c r="BI185" i="11"/>
  <c r="BH185" i="11"/>
  <c r="BG185" i="11"/>
  <c r="BF185" i="11"/>
  <c r="T185" i="11"/>
  <c r="R185" i="11"/>
  <c r="R182" i="11" s="1"/>
  <c r="P185" i="11"/>
  <c r="BK185" i="11"/>
  <c r="J185" i="11"/>
  <c r="BE185" i="11"/>
  <c r="BI184" i="11"/>
  <c r="BH184" i="11"/>
  <c r="BG184" i="11"/>
  <c r="BF184" i="11"/>
  <c r="T184" i="11"/>
  <c r="R184" i="11"/>
  <c r="P184" i="11"/>
  <c r="BK184" i="11"/>
  <c r="BK182" i="11" s="1"/>
  <c r="J182" i="11" s="1"/>
  <c r="J69" i="11" s="1"/>
  <c r="J184" i="11"/>
  <c r="BE184" i="11"/>
  <c r="BI183" i="11"/>
  <c r="BH183" i="11"/>
  <c r="BG183" i="11"/>
  <c r="BF183" i="11"/>
  <c r="T183" i="11"/>
  <c r="T182" i="11"/>
  <c r="R183" i="11"/>
  <c r="P183" i="11"/>
  <c r="P182" i="11"/>
  <c r="BK183" i="11"/>
  <c r="J183" i="11"/>
  <c r="BE183" i="11" s="1"/>
  <c r="BI181" i="11"/>
  <c r="BH181" i="11"/>
  <c r="BG181" i="11"/>
  <c r="BF181" i="11"/>
  <c r="T181" i="11"/>
  <c r="R181" i="11"/>
  <c r="P181" i="11"/>
  <c r="BK181" i="11"/>
  <c r="J181" i="11"/>
  <c r="BE181" i="11"/>
  <c r="BI180" i="11"/>
  <c r="BH180" i="11"/>
  <c r="BG180" i="11"/>
  <c r="BF180" i="11"/>
  <c r="T180" i="11"/>
  <c r="R180" i="11"/>
  <c r="P180" i="11"/>
  <c r="BK180" i="11"/>
  <c r="J180" i="11"/>
  <c r="BE180" i="11"/>
  <c r="BI179" i="11"/>
  <c r="BH179" i="11"/>
  <c r="BG179" i="11"/>
  <c r="BF179" i="11"/>
  <c r="T179" i="11"/>
  <c r="R179" i="11"/>
  <c r="R176" i="11" s="1"/>
  <c r="R169" i="11" s="1"/>
  <c r="P179" i="11"/>
  <c r="BK179" i="11"/>
  <c r="J179" i="11"/>
  <c r="BE179" i="11"/>
  <c r="BI178" i="11"/>
  <c r="BH178" i="11"/>
  <c r="BG178" i="11"/>
  <c r="BF178" i="11"/>
  <c r="T178" i="11"/>
  <c r="R178" i="11"/>
  <c r="P178" i="11"/>
  <c r="BK178" i="11"/>
  <c r="BK176" i="11" s="1"/>
  <c r="J178" i="11"/>
  <c r="BE178" i="11"/>
  <c r="BI177" i="11"/>
  <c r="BH177" i="11"/>
  <c r="BG177" i="11"/>
  <c r="BF177" i="11"/>
  <c r="T177" i="11"/>
  <c r="T176" i="11"/>
  <c r="T169" i="11" s="1"/>
  <c r="R177" i="11"/>
  <c r="P177" i="11"/>
  <c r="P176" i="11"/>
  <c r="P169" i="11" s="1"/>
  <c r="BK177" i="11"/>
  <c r="J177" i="11"/>
  <c r="BE177" i="11" s="1"/>
  <c r="BI175" i="11"/>
  <c r="BH175" i="11"/>
  <c r="BG175" i="11"/>
  <c r="BF175" i="11"/>
  <c r="T175" i="11"/>
  <c r="R175" i="11"/>
  <c r="P175" i="11"/>
  <c r="BK175" i="11"/>
  <c r="J175" i="11"/>
  <c r="BE175" i="11"/>
  <c r="BI174" i="11"/>
  <c r="BH174" i="11"/>
  <c r="BG174" i="11"/>
  <c r="BF174" i="11"/>
  <c r="T174" i="11"/>
  <c r="R174" i="11"/>
  <c r="P174" i="11"/>
  <c r="BK174" i="11"/>
  <c r="J174" i="11"/>
  <c r="BE174" i="11"/>
  <c r="BI173" i="11"/>
  <c r="BH173" i="11"/>
  <c r="BG173" i="11"/>
  <c r="BF173" i="11"/>
  <c r="T173" i="11"/>
  <c r="R173" i="11"/>
  <c r="P173" i="11"/>
  <c r="BK173" i="11"/>
  <c r="J173" i="11"/>
  <c r="BE173" i="11"/>
  <c r="BI172" i="11"/>
  <c r="BH172" i="11"/>
  <c r="BG172" i="11"/>
  <c r="BF172" i="11"/>
  <c r="T172" i="11"/>
  <c r="R172" i="11"/>
  <c r="P172" i="11"/>
  <c r="BK172" i="11"/>
  <c r="J172" i="11"/>
  <c r="BE172" i="11"/>
  <c r="BI171" i="11"/>
  <c r="BH171" i="11"/>
  <c r="BG171" i="11"/>
  <c r="BF171" i="11"/>
  <c r="T171" i="11"/>
  <c r="R171" i="11"/>
  <c r="P171" i="11"/>
  <c r="BK171" i="11"/>
  <c r="J171" i="11"/>
  <c r="BE171" i="11"/>
  <c r="BI170" i="11"/>
  <c r="BH170" i="11"/>
  <c r="BG170" i="11"/>
  <c r="BF170" i="11"/>
  <c r="T170" i="11"/>
  <c r="R170" i="11"/>
  <c r="P170" i="11"/>
  <c r="BK170" i="11"/>
  <c r="J170" i="11"/>
  <c r="BE170" i="11" s="1"/>
  <c r="BI168" i="11"/>
  <c r="BH168" i="11"/>
  <c r="BG168" i="11"/>
  <c r="BF168" i="11"/>
  <c r="T168" i="11"/>
  <c r="R168" i="11"/>
  <c r="P168" i="11"/>
  <c r="BK168" i="11"/>
  <c r="J168" i="11"/>
  <c r="BE168" i="11"/>
  <c r="BI167" i="11"/>
  <c r="BH167" i="11"/>
  <c r="BG167" i="11"/>
  <c r="BF167" i="11"/>
  <c r="T167" i="11"/>
  <c r="R167" i="11"/>
  <c r="P167" i="11"/>
  <c r="BK167" i="11"/>
  <c r="J167" i="11"/>
  <c r="BE167" i="11"/>
  <c r="BI166" i="11"/>
  <c r="BH166" i="11"/>
  <c r="BG166" i="11"/>
  <c r="BF166" i="11"/>
  <c r="T166" i="11"/>
  <c r="R166" i="11"/>
  <c r="P166" i="11"/>
  <c r="BK166" i="11"/>
  <c r="J166" i="11"/>
  <c r="BE166" i="11"/>
  <c r="BI165" i="11"/>
  <c r="BH165" i="11"/>
  <c r="BG165" i="11"/>
  <c r="BF165" i="11"/>
  <c r="T165" i="11"/>
  <c r="R165" i="11"/>
  <c r="P165" i="11"/>
  <c r="BK165" i="11"/>
  <c r="J165" i="11"/>
  <c r="BE165" i="11"/>
  <c r="BI164" i="11"/>
  <c r="BH164" i="11"/>
  <c r="BG164" i="11"/>
  <c r="BF164" i="11"/>
  <c r="T164" i="11"/>
  <c r="T163" i="11"/>
  <c r="R164" i="11"/>
  <c r="R163" i="11"/>
  <c r="P164" i="11"/>
  <c r="P163" i="11"/>
  <c r="BK164" i="11"/>
  <c r="BK163" i="11"/>
  <c r="J163" i="11" s="1"/>
  <c r="J66" i="11" s="1"/>
  <c r="J164" i="11"/>
  <c r="BE164" i="11" s="1"/>
  <c r="BI162" i="11"/>
  <c r="BH162" i="11"/>
  <c r="BG162" i="11"/>
  <c r="BF162" i="11"/>
  <c r="T162" i="11"/>
  <c r="R162" i="11"/>
  <c r="P162" i="11"/>
  <c r="BK162" i="11"/>
  <c r="J162" i="11"/>
  <c r="BE162" i="11"/>
  <c r="BI161" i="11"/>
  <c r="BH161" i="11"/>
  <c r="BG161" i="11"/>
  <c r="BF161" i="11"/>
  <c r="T161" i="11"/>
  <c r="R161" i="11"/>
  <c r="P161" i="11"/>
  <c r="BK161" i="11"/>
  <c r="J161" i="11"/>
  <c r="BE161" i="11"/>
  <c r="BI160" i="11"/>
  <c r="BH160" i="11"/>
  <c r="BG160" i="11"/>
  <c r="BF160" i="11"/>
  <c r="T160" i="11"/>
  <c r="R160" i="11"/>
  <c r="P160" i="11"/>
  <c r="BK160" i="11"/>
  <c r="J160" i="11"/>
  <c r="BE160" i="11"/>
  <c r="BI159" i="11"/>
  <c r="BH159" i="11"/>
  <c r="BG159" i="11"/>
  <c r="BF159" i="11"/>
  <c r="T159" i="11"/>
  <c r="R159" i="11"/>
  <c r="P159" i="11"/>
  <c r="BK159" i="11"/>
  <c r="J159" i="11"/>
  <c r="BE159" i="11"/>
  <c r="BI158" i="11"/>
  <c r="BH158" i="11"/>
  <c r="BG158" i="11"/>
  <c r="BF158" i="11"/>
  <c r="T158" i="11"/>
  <c r="R158" i="11"/>
  <c r="P158" i="11"/>
  <c r="BK158" i="11"/>
  <c r="J158" i="11"/>
  <c r="BE158" i="11"/>
  <c r="BI157" i="11"/>
  <c r="BH157" i="11"/>
  <c r="BG157" i="11"/>
  <c r="BF157" i="11"/>
  <c r="T157" i="11"/>
  <c r="R157" i="11"/>
  <c r="P157" i="11"/>
  <c r="BK157" i="11"/>
  <c r="J157" i="11"/>
  <c r="BE157" i="11"/>
  <c r="BI156" i="11"/>
  <c r="BH156" i="11"/>
  <c r="BG156" i="11"/>
  <c r="BF156" i="11"/>
  <c r="T156" i="11"/>
  <c r="R156" i="11"/>
  <c r="P156" i="11"/>
  <c r="BK156" i="11"/>
  <c r="J156" i="11"/>
  <c r="BE156" i="11"/>
  <c r="BI155" i="11"/>
  <c r="BH155" i="11"/>
  <c r="BG155" i="11"/>
  <c r="BF155" i="11"/>
  <c r="T155" i="11"/>
  <c r="R155" i="11"/>
  <c r="P155" i="11"/>
  <c r="BK155" i="11"/>
  <c r="J155" i="11"/>
  <c r="BE155" i="11"/>
  <c r="BI154" i="11"/>
  <c r="BH154" i="11"/>
  <c r="BG154" i="11"/>
  <c r="BF154" i="11"/>
  <c r="T154" i="11"/>
  <c r="R154" i="11"/>
  <c r="P154" i="11"/>
  <c r="BK154" i="11"/>
  <c r="J154" i="11"/>
  <c r="BE154" i="11"/>
  <c r="BI153" i="11"/>
  <c r="BH153" i="11"/>
  <c r="BG153" i="11"/>
  <c r="BF153" i="11"/>
  <c r="T153" i="11"/>
  <c r="R153" i="11"/>
  <c r="P153" i="11"/>
  <c r="BK153" i="11"/>
  <c r="J153" i="11"/>
  <c r="BE153" i="11"/>
  <c r="BI152" i="11"/>
  <c r="BH152" i="11"/>
  <c r="BG152" i="11"/>
  <c r="BF152" i="11"/>
  <c r="T152" i="11"/>
  <c r="R152" i="11"/>
  <c r="P152" i="11"/>
  <c r="BK152" i="11"/>
  <c r="J152" i="11"/>
  <c r="BE152" i="11"/>
  <c r="BI151" i="11"/>
  <c r="BH151" i="11"/>
  <c r="BG151" i="11"/>
  <c r="BF151" i="11"/>
  <c r="T151" i="11"/>
  <c r="R151" i="11"/>
  <c r="P151" i="11"/>
  <c r="BK151" i="11"/>
  <c r="J151" i="11"/>
  <c r="BE151" i="11"/>
  <c r="BI150" i="11"/>
  <c r="BH150" i="11"/>
  <c r="BG150" i="11"/>
  <c r="BF150" i="11"/>
  <c r="T150" i="11"/>
  <c r="R150" i="11"/>
  <c r="P150" i="11"/>
  <c r="BK150" i="11"/>
  <c r="J150" i="11"/>
  <c r="BE150" i="11"/>
  <c r="BI149" i="11"/>
  <c r="BH149" i="11"/>
  <c r="BG149" i="11"/>
  <c r="BF149" i="11"/>
  <c r="T149" i="11"/>
  <c r="R149" i="11"/>
  <c r="P149" i="11"/>
  <c r="BK149" i="11"/>
  <c r="J149" i="11"/>
  <c r="BE149" i="11"/>
  <c r="BI148" i="11"/>
  <c r="BH148" i="11"/>
  <c r="BG148" i="11"/>
  <c r="BF148" i="11"/>
  <c r="T148" i="11"/>
  <c r="R148" i="11"/>
  <c r="P148" i="11"/>
  <c r="BK148" i="11"/>
  <c r="J148" i="11"/>
  <c r="BE148" i="11"/>
  <c r="BI147" i="11"/>
  <c r="BH147" i="11"/>
  <c r="BG147" i="11"/>
  <c r="BF147" i="11"/>
  <c r="T147" i="11"/>
  <c r="R147" i="11"/>
  <c r="P147" i="11"/>
  <c r="BK147" i="11"/>
  <c r="J147" i="11"/>
  <c r="BE147" i="11"/>
  <c r="BI146" i="11"/>
  <c r="BH146" i="11"/>
  <c r="BG146" i="11"/>
  <c r="BF146" i="11"/>
  <c r="T146" i="11"/>
  <c r="T145" i="11"/>
  <c r="R146" i="11"/>
  <c r="R145" i="11"/>
  <c r="P146" i="11"/>
  <c r="P145" i="11"/>
  <c r="BK146" i="11"/>
  <c r="BK145" i="11"/>
  <c r="J145" i="11" s="1"/>
  <c r="J65" i="11" s="1"/>
  <c r="J146" i="11"/>
  <c r="BE146" i="11" s="1"/>
  <c r="BI144" i="11"/>
  <c r="BH144" i="11"/>
  <c r="BG144" i="11"/>
  <c r="BF144" i="11"/>
  <c r="T144" i="11"/>
  <c r="R144" i="11"/>
  <c r="P144" i="11"/>
  <c r="BK144" i="11"/>
  <c r="J144" i="11"/>
  <c r="BE144" i="11"/>
  <c r="BI143" i="11"/>
  <c r="BH143" i="11"/>
  <c r="BG143" i="11"/>
  <c r="BF143" i="11"/>
  <c r="T143" i="11"/>
  <c r="R143" i="11"/>
  <c r="P143" i="11"/>
  <c r="BK143" i="11"/>
  <c r="J143" i="11"/>
  <c r="BE143" i="11"/>
  <c r="BI142" i="11"/>
  <c r="BH142" i="11"/>
  <c r="BG142" i="11"/>
  <c r="BF142" i="11"/>
  <c r="T142" i="11"/>
  <c r="R142" i="11"/>
  <c r="P142" i="11"/>
  <c r="BK142" i="11"/>
  <c r="J142" i="11"/>
  <c r="BE142" i="11"/>
  <c r="BI141" i="11"/>
  <c r="BH141" i="11"/>
  <c r="BG141" i="11"/>
  <c r="BF141" i="11"/>
  <c r="T141" i="11"/>
  <c r="R141" i="11"/>
  <c r="P141" i="11"/>
  <c r="BK141" i="11"/>
  <c r="J141" i="11"/>
  <c r="BE141" i="11"/>
  <c r="BI140" i="11"/>
  <c r="BH140" i="11"/>
  <c r="BG140" i="11"/>
  <c r="BF140" i="11"/>
  <c r="T140" i="11"/>
  <c r="R140" i="11"/>
  <c r="P140" i="11"/>
  <c r="BK140" i="11"/>
  <c r="J140" i="11"/>
  <c r="BE140" i="11"/>
  <c r="BI139" i="11"/>
  <c r="BH139" i="11"/>
  <c r="BG139" i="11"/>
  <c r="BF139" i="11"/>
  <c r="T139" i="11"/>
  <c r="R139" i="11"/>
  <c r="P139" i="11"/>
  <c r="BK139" i="11"/>
  <c r="J139" i="11"/>
  <c r="BE139" i="11"/>
  <c r="BI138" i="11"/>
  <c r="BH138" i="11"/>
  <c r="BG138" i="11"/>
  <c r="BF138" i="11"/>
  <c r="T138" i="11"/>
  <c r="R138" i="11"/>
  <c r="P138" i="11"/>
  <c r="BK138" i="11"/>
  <c r="J138" i="11"/>
  <c r="BE138" i="11"/>
  <c r="BI137" i="11"/>
  <c r="BH137" i="11"/>
  <c r="BG137" i="11"/>
  <c r="BF137" i="11"/>
  <c r="T137" i="11"/>
  <c r="R137" i="11"/>
  <c r="P137" i="11"/>
  <c r="BK137" i="11"/>
  <c r="J137" i="11"/>
  <c r="BE137" i="11"/>
  <c r="BI136" i="11"/>
  <c r="BH136" i="11"/>
  <c r="BG136" i="11"/>
  <c r="BF136" i="11"/>
  <c r="T136" i="11"/>
  <c r="R136" i="11"/>
  <c r="P136" i="11"/>
  <c r="BK136" i="11"/>
  <c r="J136" i="11"/>
  <c r="BE136" i="11"/>
  <c r="BI135" i="11"/>
  <c r="BH135" i="11"/>
  <c r="BG135" i="11"/>
  <c r="BF135" i="11"/>
  <c r="T135" i="11"/>
  <c r="R135" i="11"/>
  <c r="P135" i="11"/>
  <c r="BK135" i="11"/>
  <c r="J135" i="11"/>
  <c r="BE135" i="11"/>
  <c r="BI134" i="11"/>
  <c r="BH134" i="11"/>
  <c r="BG134" i="11"/>
  <c r="BF134" i="11"/>
  <c r="T134" i="11"/>
  <c r="R134" i="11"/>
  <c r="P134" i="11"/>
  <c r="BK134" i="11"/>
  <c r="J134" i="11"/>
  <c r="BE134" i="11"/>
  <c r="BI133" i="11"/>
  <c r="BH133" i="11"/>
  <c r="BG133" i="11"/>
  <c r="BF133" i="11"/>
  <c r="T133" i="11"/>
  <c r="R133" i="11"/>
  <c r="P133" i="11"/>
  <c r="BK133" i="11"/>
  <c r="J133" i="11"/>
  <c r="BE133" i="11"/>
  <c r="BI132" i="11"/>
  <c r="BH132" i="11"/>
  <c r="BG132" i="11"/>
  <c r="BF132" i="11"/>
  <c r="T132" i="11"/>
  <c r="R132" i="11"/>
  <c r="P132" i="11"/>
  <c r="BK132" i="11"/>
  <c r="J132" i="11"/>
  <c r="BE132" i="11"/>
  <c r="BI131" i="11"/>
  <c r="BH131" i="11"/>
  <c r="BG131" i="11"/>
  <c r="BF131" i="11"/>
  <c r="T131" i="11"/>
  <c r="R131" i="11"/>
  <c r="P131" i="11"/>
  <c r="BK131" i="11"/>
  <c r="J131" i="11"/>
  <c r="BE131" i="11"/>
  <c r="BI130" i="11"/>
  <c r="BH130" i="11"/>
  <c r="BG130" i="11"/>
  <c r="BF130" i="11"/>
  <c r="T130" i="11"/>
  <c r="R130" i="11"/>
  <c r="P130" i="11"/>
  <c r="BK130" i="11"/>
  <c r="J130" i="11"/>
  <c r="BE130" i="11"/>
  <c r="BI129" i="11"/>
  <c r="BH129" i="11"/>
  <c r="BG129" i="11"/>
  <c r="BF129" i="11"/>
  <c r="T129" i="11"/>
  <c r="R129" i="11"/>
  <c r="P129" i="11"/>
  <c r="BK129" i="11"/>
  <c r="J129" i="11"/>
  <c r="BE129" i="11"/>
  <c r="BI128" i="11"/>
  <c r="BH128" i="11"/>
  <c r="BG128" i="11"/>
  <c r="BF128" i="11"/>
  <c r="T128" i="11"/>
  <c r="R128" i="11"/>
  <c r="P128" i="11"/>
  <c r="BK128" i="11"/>
  <c r="J128" i="11"/>
  <c r="BE128" i="11"/>
  <c r="BI127" i="11"/>
  <c r="BH127" i="11"/>
  <c r="BG127" i="11"/>
  <c r="BF127" i="11"/>
  <c r="T127" i="11"/>
  <c r="R127" i="11"/>
  <c r="P127" i="11"/>
  <c r="BK127" i="11"/>
  <c r="J127" i="11"/>
  <c r="BE127" i="11"/>
  <c r="BI126" i="11"/>
  <c r="BH126" i="11"/>
  <c r="BG126" i="11"/>
  <c r="BF126" i="11"/>
  <c r="T126" i="11"/>
  <c r="R126" i="11"/>
  <c r="P126" i="11"/>
  <c r="BK126" i="11"/>
  <c r="J126" i="11"/>
  <c r="BE126" i="11"/>
  <c r="BI125" i="11"/>
  <c r="BH125" i="11"/>
  <c r="BG125" i="11"/>
  <c r="BF125" i="11"/>
  <c r="T125" i="11"/>
  <c r="R125" i="11"/>
  <c r="P125" i="11"/>
  <c r="BK125" i="11"/>
  <c r="J125" i="11"/>
  <c r="BE125" i="11"/>
  <c r="BI124" i="11"/>
  <c r="BH124" i="11"/>
  <c r="BG124" i="11"/>
  <c r="BF124" i="11"/>
  <c r="T124" i="11"/>
  <c r="R124" i="11"/>
  <c r="P124" i="11"/>
  <c r="BK124" i="11"/>
  <c r="J124" i="11"/>
  <c r="BE124" i="11"/>
  <c r="BI123" i="11"/>
  <c r="BH123" i="11"/>
  <c r="BG123" i="11"/>
  <c r="BF123" i="11"/>
  <c r="T123" i="11"/>
  <c r="R123" i="11"/>
  <c r="P123" i="11"/>
  <c r="BK123" i="11"/>
  <c r="J123" i="11"/>
  <c r="BE123" i="11"/>
  <c r="BI122" i="11"/>
  <c r="BH122" i="11"/>
  <c r="BG122" i="11"/>
  <c r="BF122" i="11"/>
  <c r="T122" i="11"/>
  <c r="R122" i="11"/>
  <c r="P122" i="11"/>
  <c r="BK122" i="11"/>
  <c r="J122" i="11"/>
  <c r="BE122" i="11"/>
  <c r="BI121" i="11"/>
  <c r="BH121" i="11"/>
  <c r="BG121" i="11"/>
  <c r="BF121" i="11"/>
  <c r="T121" i="11"/>
  <c r="R121" i="11"/>
  <c r="P121" i="11"/>
  <c r="BK121" i="11"/>
  <c r="J121" i="11"/>
  <c r="BE121" i="11"/>
  <c r="BI120" i="11"/>
  <c r="BH120" i="11"/>
  <c r="BG120" i="11"/>
  <c r="BF120" i="11"/>
  <c r="T120" i="11"/>
  <c r="R120" i="11"/>
  <c r="P120" i="11"/>
  <c r="BK120" i="11"/>
  <c r="J120" i="11"/>
  <c r="BE120" i="11"/>
  <c r="BI119" i="11"/>
  <c r="BH119" i="11"/>
  <c r="BG119" i="11"/>
  <c r="BF119" i="11"/>
  <c r="T119" i="11"/>
  <c r="R119" i="11"/>
  <c r="R116" i="11" s="1"/>
  <c r="P119" i="11"/>
  <c r="BK119" i="11"/>
  <c r="J119" i="11"/>
  <c r="BE119" i="11"/>
  <c r="BI118" i="11"/>
  <c r="BH118" i="11"/>
  <c r="BG118" i="11"/>
  <c r="BF118" i="11"/>
  <c r="T118" i="11"/>
  <c r="R118" i="11"/>
  <c r="P118" i="11"/>
  <c r="BK118" i="11"/>
  <c r="BK116" i="11" s="1"/>
  <c r="J116" i="11" s="1"/>
  <c r="J64" i="11" s="1"/>
  <c r="J118" i="11"/>
  <c r="BE118" i="11"/>
  <c r="BI117" i="11"/>
  <c r="BH117" i="11"/>
  <c r="BG117" i="11"/>
  <c r="BF117" i="11"/>
  <c r="T117" i="11"/>
  <c r="T116" i="11"/>
  <c r="R117" i="11"/>
  <c r="P117" i="11"/>
  <c r="P116" i="11"/>
  <c r="BK117" i="11"/>
  <c r="J117" i="11"/>
  <c r="BE117" i="11" s="1"/>
  <c r="BI115" i="11"/>
  <c r="BH115" i="11"/>
  <c r="BG115" i="11"/>
  <c r="BF115" i="11"/>
  <c r="T115" i="11"/>
  <c r="R115" i="11"/>
  <c r="P115" i="11"/>
  <c r="BK115" i="11"/>
  <c r="J115" i="11"/>
  <c r="BE115" i="11"/>
  <c r="BI114" i="11"/>
  <c r="BH114" i="11"/>
  <c r="BG114" i="11"/>
  <c r="BF114" i="11"/>
  <c r="T114" i="11"/>
  <c r="R114" i="11"/>
  <c r="P114" i="11"/>
  <c r="BK114" i="11"/>
  <c r="J114" i="11"/>
  <c r="BE114" i="11"/>
  <c r="BI113" i="11"/>
  <c r="BH113" i="11"/>
  <c r="BG113" i="11"/>
  <c r="BF113" i="11"/>
  <c r="T113" i="11"/>
  <c r="R113" i="11"/>
  <c r="P113" i="11"/>
  <c r="BK113" i="11"/>
  <c r="J113" i="11"/>
  <c r="BE113" i="11"/>
  <c r="BI112" i="11"/>
  <c r="BH112" i="11"/>
  <c r="BG112" i="11"/>
  <c r="BF112" i="11"/>
  <c r="T112" i="11"/>
  <c r="R112" i="11"/>
  <c r="P112" i="11"/>
  <c r="BK112" i="11"/>
  <c r="J112" i="11"/>
  <c r="BE112" i="11"/>
  <c r="BI111" i="11"/>
  <c r="BH111" i="11"/>
  <c r="BG111" i="11"/>
  <c r="BF111" i="11"/>
  <c r="T111" i="11"/>
  <c r="R111" i="11"/>
  <c r="P111" i="11"/>
  <c r="BK111" i="11"/>
  <c r="J111" i="11"/>
  <c r="BE111" i="11"/>
  <c r="BI110" i="11"/>
  <c r="BH110" i="11"/>
  <c r="BG110" i="11"/>
  <c r="BF110" i="11"/>
  <c r="T110" i="11"/>
  <c r="R110" i="11"/>
  <c r="P110" i="11"/>
  <c r="BK110" i="11"/>
  <c r="J110" i="11"/>
  <c r="BE110" i="11"/>
  <c r="BI109" i="11"/>
  <c r="BH109" i="11"/>
  <c r="BG109" i="11"/>
  <c r="BF109" i="11"/>
  <c r="T109" i="11"/>
  <c r="R109" i="11"/>
  <c r="P109" i="11"/>
  <c r="BK109" i="11"/>
  <c r="J109" i="11"/>
  <c r="BE109" i="11"/>
  <c r="BI108" i="11"/>
  <c r="BH108" i="11"/>
  <c r="BG108" i="11"/>
  <c r="BF108" i="11"/>
  <c r="T108" i="11"/>
  <c r="R108" i="11"/>
  <c r="P108" i="11"/>
  <c r="BK108" i="11"/>
  <c r="J108" i="11"/>
  <c r="BE108" i="11"/>
  <c r="BI107" i="11"/>
  <c r="BH107" i="11"/>
  <c r="BG107" i="11"/>
  <c r="BF107" i="11"/>
  <c r="T107" i="11"/>
  <c r="R107" i="11"/>
  <c r="P107" i="11"/>
  <c r="BK107" i="11"/>
  <c r="J107" i="11"/>
  <c r="BE107" i="11"/>
  <c r="BI106" i="11"/>
  <c r="BH106" i="11"/>
  <c r="BG106" i="11"/>
  <c r="BF106" i="11"/>
  <c r="T106" i="11"/>
  <c r="R106" i="11"/>
  <c r="P106" i="11"/>
  <c r="BK106" i="11"/>
  <c r="J106" i="11"/>
  <c r="BE106" i="11"/>
  <c r="BI105" i="11"/>
  <c r="BH105" i="11"/>
  <c r="BG105" i="11"/>
  <c r="BF105" i="11"/>
  <c r="T105" i="11"/>
  <c r="R105" i="11"/>
  <c r="P105" i="11"/>
  <c r="BK105" i="11"/>
  <c r="J105" i="11"/>
  <c r="BE105" i="11"/>
  <c r="BI104" i="11"/>
  <c r="BH104" i="11"/>
  <c r="BG104" i="11"/>
  <c r="BF104" i="11"/>
  <c r="T104" i="11"/>
  <c r="R104" i="11"/>
  <c r="P104" i="11"/>
  <c r="BK104" i="11"/>
  <c r="J104" i="11"/>
  <c r="BE104" i="11"/>
  <c r="BI103" i="11"/>
  <c r="BH103" i="11"/>
  <c r="BG103" i="11"/>
  <c r="BF103" i="11"/>
  <c r="T103" i="11"/>
  <c r="R103" i="11"/>
  <c r="P103" i="11"/>
  <c r="BK103" i="11"/>
  <c r="J103" i="11"/>
  <c r="BE103" i="11"/>
  <c r="BI102" i="11"/>
  <c r="BH102" i="11"/>
  <c r="BG102" i="11"/>
  <c r="BF102" i="11"/>
  <c r="T102" i="11"/>
  <c r="T101" i="11"/>
  <c r="R102" i="11"/>
  <c r="R101" i="11"/>
  <c r="P102" i="11"/>
  <c r="P101" i="11"/>
  <c r="BK102" i="11"/>
  <c r="BK101" i="11"/>
  <c r="J101" i="11" s="1"/>
  <c r="J63" i="11" s="1"/>
  <c r="J102" i="11"/>
  <c r="BE102" i="11" s="1"/>
  <c r="BI100" i="11"/>
  <c r="BH100" i="11"/>
  <c r="BG100" i="11"/>
  <c r="BF100" i="11"/>
  <c r="T100" i="11"/>
  <c r="R100" i="11"/>
  <c r="P100" i="11"/>
  <c r="BK100" i="11"/>
  <c r="J100" i="11"/>
  <c r="BE100" i="11"/>
  <c r="BI99" i="11"/>
  <c r="BH99" i="11"/>
  <c r="BG99" i="11"/>
  <c r="BF99" i="11"/>
  <c r="T99" i="11"/>
  <c r="R99" i="11"/>
  <c r="R96" i="11" s="1"/>
  <c r="P99" i="11"/>
  <c r="BK99" i="11"/>
  <c r="J99" i="11"/>
  <c r="BE99" i="11"/>
  <c r="BI98" i="11"/>
  <c r="BH98" i="11"/>
  <c r="BG98" i="11"/>
  <c r="BF98" i="11"/>
  <c r="T98" i="11"/>
  <c r="R98" i="11"/>
  <c r="P98" i="11"/>
  <c r="BK98" i="11"/>
  <c r="BK96" i="11" s="1"/>
  <c r="J96" i="11" s="1"/>
  <c r="J62" i="11" s="1"/>
  <c r="J98" i="11"/>
  <c r="BE98" i="11"/>
  <c r="BI97" i="11"/>
  <c r="BH97" i="11"/>
  <c r="BG97" i="11"/>
  <c r="BF97" i="11"/>
  <c r="T97" i="11"/>
  <c r="T96" i="11"/>
  <c r="R97" i="11"/>
  <c r="P97" i="11"/>
  <c r="P96" i="11"/>
  <c r="BK97" i="11"/>
  <c r="J97" i="11"/>
  <c r="BE97" i="11" s="1"/>
  <c r="BI95" i="11"/>
  <c r="BH95" i="11"/>
  <c r="BG95" i="11"/>
  <c r="BF95" i="11"/>
  <c r="T95" i="11"/>
  <c r="R95" i="11"/>
  <c r="R92" i="11" s="1"/>
  <c r="P95" i="11"/>
  <c r="BK95" i="11"/>
  <c r="J95" i="11"/>
  <c r="BE95" i="11"/>
  <c r="BI94" i="11"/>
  <c r="BH94" i="11"/>
  <c r="BG94" i="11"/>
  <c r="BF94" i="11"/>
  <c r="T94" i="11"/>
  <c r="R94" i="11"/>
  <c r="P94" i="11"/>
  <c r="BK94" i="11"/>
  <c r="J94" i="11"/>
  <c r="BE94" i="11"/>
  <c r="BI93" i="11"/>
  <c r="F37" i="11"/>
  <c r="BD65" i="1" s="1"/>
  <c r="BH93" i="11"/>
  <c r="F36" i="11" s="1"/>
  <c r="BC65" i="1" s="1"/>
  <c r="BG93" i="11"/>
  <c r="F35" i="11"/>
  <c r="BB65" i="1" s="1"/>
  <c r="BF93" i="11"/>
  <c r="F34" i="11" s="1"/>
  <c r="BA65" i="1" s="1"/>
  <c r="T93" i="11"/>
  <c r="T92" i="11"/>
  <c r="T91" i="11" s="1"/>
  <c r="T90" i="11" s="1"/>
  <c r="R93" i="11"/>
  <c r="P93" i="11"/>
  <c r="P92" i="11"/>
  <c r="P91" i="11" s="1"/>
  <c r="P90" i="11" s="1"/>
  <c r="AU65" i="1" s="1"/>
  <c r="BK93" i="11"/>
  <c r="BK92" i="11" s="1"/>
  <c r="J93" i="11"/>
  <c r="BE93" i="11" s="1"/>
  <c r="F84" i="11"/>
  <c r="E82" i="11"/>
  <c r="F52" i="11"/>
  <c r="E50" i="11"/>
  <c r="J24" i="11"/>
  <c r="E24" i="11"/>
  <c r="J87" i="11" s="1"/>
  <c r="J55" i="11"/>
  <c r="J23" i="11"/>
  <c r="J21" i="11"/>
  <c r="E21" i="11"/>
  <c r="J86" i="11"/>
  <c r="J54" i="11"/>
  <c r="J20" i="11"/>
  <c r="J18" i="11"/>
  <c r="E18" i="11"/>
  <c r="F55" i="11" s="1"/>
  <c r="J17" i="11"/>
  <c r="J15" i="11"/>
  <c r="E15" i="11"/>
  <c r="F54" i="11" s="1"/>
  <c r="F86" i="11"/>
  <c r="J14" i="11"/>
  <c r="J12" i="11"/>
  <c r="J52" i="11" s="1"/>
  <c r="J84" i="11"/>
  <c r="E7" i="11"/>
  <c r="E48" i="11" s="1"/>
  <c r="J101" i="10"/>
  <c r="J39" i="10"/>
  <c r="J38" i="10"/>
  <c r="AY64" i="1"/>
  <c r="J37" i="10"/>
  <c r="AX64" i="1"/>
  <c r="BI118" i="10"/>
  <c r="BH118" i="10"/>
  <c r="BG118" i="10"/>
  <c r="BF118" i="10"/>
  <c r="T118" i="10"/>
  <c r="R118" i="10"/>
  <c r="P118" i="10"/>
  <c r="BK118" i="10"/>
  <c r="J118" i="10"/>
  <c r="BE118" i="10"/>
  <c r="BI117" i="10"/>
  <c r="BH117" i="10"/>
  <c r="BG117" i="10"/>
  <c r="BF117" i="10"/>
  <c r="T117" i="10"/>
  <c r="R117" i="10"/>
  <c r="P117" i="10"/>
  <c r="BK117" i="10"/>
  <c r="J117" i="10"/>
  <c r="BE117" i="10"/>
  <c r="BI116" i="10"/>
  <c r="BH116" i="10"/>
  <c r="BG116" i="10"/>
  <c r="BF116" i="10"/>
  <c r="T116" i="10"/>
  <c r="R116" i="10"/>
  <c r="P116" i="10"/>
  <c r="BK116" i="10"/>
  <c r="J116" i="10"/>
  <c r="BE116" i="10"/>
  <c r="BI115" i="10"/>
  <c r="BH115" i="10"/>
  <c r="BG115" i="10"/>
  <c r="BF115" i="10"/>
  <c r="T115" i="10"/>
  <c r="R115" i="10"/>
  <c r="P115" i="10"/>
  <c r="BK115" i="10"/>
  <c r="J115" i="10"/>
  <c r="BE115" i="10"/>
  <c r="BI114" i="10"/>
  <c r="BH114" i="10"/>
  <c r="BG114" i="10"/>
  <c r="BF114" i="10"/>
  <c r="T114" i="10"/>
  <c r="R114" i="10"/>
  <c r="P114" i="10"/>
  <c r="BK114" i="10"/>
  <c r="J114" i="10"/>
  <c r="BE114" i="10"/>
  <c r="BI113" i="10"/>
  <c r="BH113" i="10"/>
  <c r="BG113" i="10"/>
  <c r="BF113" i="10"/>
  <c r="T113" i="10"/>
  <c r="R113" i="10"/>
  <c r="R110" i="10" s="1"/>
  <c r="P113" i="10"/>
  <c r="BK113" i="10"/>
  <c r="J113" i="10"/>
  <c r="BE113" i="10"/>
  <c r="BI112" i="10"/>
  <c r="BH112" i="10"/>
  <c r="BG112" i="10"/>
  <c r="BF112" i="10"/>
  <c r="T112" i="10"/>
  <c r="R112" i="10"/>
  <c r="P112" i="10"/>
  <c r="BK112" i="10"/>
  <c r="BK110" i="10" s="1"/>
  <c r="J110" i="10" s="1"/>
  <c r="J69" i="10" s="1"/>
  <c r="J112" i="10"/>
  <c r="BE112" i="10"/>
  <c r="BI111" i="10"/>
  <c r="BH111" i="10"/>
  <c r="BG111" i="10"/>
  <c r="BF111" i="10"/>
  <c r="T111" i="10"/>
  <c r="T110" i="10"/>
  <c r="R111" i="10"/>
  <c r="P111" i="10"/>
  <c r="P110" i="10"/>
  <c r="BK111" i="10"/>
  <c r="J111" i="10"/>
  <c r="BE111" i="10" s="1"/>
  <c r="BI109" i="10"/>
  <c r="BH109" i="10"/>
  <c r="BG109" i="10"/>
  <c r="BF109" i="10"/>
  <c r="T109" i="10"/>
  <c r="R109" i="10"/>
  <c r="P109" i="10"/>
  <c r="BK109" i="10"/>
  <c r="J109" i="10"/>
  <c r="BE109" i="10"/>
  <c r="BI108" i="10"/>
  <c r="BH108" i="10"/>
  <c r="BG108" i="10"/>
  <c r="BF108" i="10"/>
  <c r="T108" i="10"/>
  <c r="R108" i="10"/>
  <c r="P108" i="10"/>
  <c r="BK108" i="10"/>
  <c r="J108" i="10"/>
  <c r="BE108" i="10"/>
  <c r="BI107" i="10"/>
  <c r="BH107" i="10"/>
  <c r="BG107" i="10"/>
  <c r="BF107" i="10"/>
  <c r="T107" i="10"/>
  <c r="R107" i="10"/>
  <c r="P107" i="10"/>
  <c r="BK107" i="10"/>
  <c r="J107" i="10"/>
  <c r="BE107" i="10"/>
  <c r="BI106" i="10"/>
  <c r="BH106" i="10"/>
  <c r="BG106" i="10"/>
  <c r="BF106" i="10"/>
  <c r="T106" i="10"/>
  <c r="R106" i="10"/>
  <c r="P106" i="10"/>
  <c r="BK106" i="10"/>
  <c r="J106" i="10"/>
  <c r="BE106" i="10"/>
  <c r="BI105" i="10"/>
  <c r="BH105" i="10"/>
  <c r="BG105" i="10"/>
  <c r="BF105" i="10"/>
  <c r="T105" i="10"/>
  <c r="R105" i="10"/>
  <c r="R102" i="10" s="1"/>
  <c r="P105" i="10"/>
  <c r="BK105" i="10"/>
  <c r="J105" i="10"/>
  <c r="BE105" i="10"/>
  <c r="BI104" i="10"/>
  <c r="BH104" i="10"/>
  <c r="BG104" i="10"/>
  <c r="BF104" i="10"/>
  <c r="F36" i="10" s="1"/>
  <c r="BA64" i="1" s="1"/>
  <c r="T104" i="10"/>
  <c r="R104" i="10"/>
  <c r="P104" i="10"/>
  <c r="BK104" i="10"/>
  <c r="BK102" i="10" s="1"/>
  <c r="J102" i="10" s="1"/>
  <c r="J68" i="10" s="1"/>
  <c r="J104" i="10"/>
  <c r="BE104" i="10"/>
  <c r="BI103" i="10"/>
  <c r="BH103" i="10"/>
  <c r="F38" i="10" s="1"/>
  <c r="BC64" i="1" s="1"/>
  <c r="BG103" i="10"/>
  <c r="BF103" i="10"/>
  <c r="T103" i="10"/>
  <c r="T102" i="10"/>
  <c r="R103" i="10"/>
  <c r="P103" i="10"/>
  <c r="P102" i="10"/>
  <c r="BK103" i="10"/>
  <c r="J103" i="10"/>
  <c r="BE103" i="10" s="1"/>
  <c r="J67" i="10"/>
  <c r="BI100" i="10"/>
  <c r="BH100" i="10"/>
  <c r="BG100" i="10"/>
  <c r="BF100" i="10"/>
  <c r="T100" i="10"/>
  <c r="R100" i="10"/>
  <c r="P100" i="10"/>
  <c r="BK100" i="10"/>
  <c r="J100" i="10"/>
  <c r="BE100" i="10" s="1"/>
  <c r="BI99" i="10"/>
  <c r="BH99" i="10"/>
  <c r="BG99" i="10"/>
  <c r="BF99" i="10"/>
  <c r="T99" i="10"/>
  <c r="T98" i="10" s="1"/>
  <c r="R99" i="10"/>
  <c r="R98" i="10" s="1"/>
  <c r="P99" i="10"/>
  <c r="P98" i="10" s="1"/>
  <c r="BK99" i="10"/>
  <c r="BK98" i="10" s="1"/>
  <c r="J98" i="10" s="1"/>
  <c r="J66" i="10" s="1"/>
  <c r="J99" i="10"/>
  <c r="BE99" i="10"/>
  <c r="BI97" i="10"/>
  <c r="BH97" i="10"/>
  <c r="BG97" i="10"/>
  <c r="BF97" i="10"/>
  <c r="T97" i="10"/>
  <c r="R97" i="10"/>
  <c r="P97" i="10"/>
  <c r="BK97" i="10"/>
  <c r="J97" i="10"/>
  <c r="BE97" i="10" s="1"/>
  <c r="BI96" i="10"/>
  <c r="BH96" i="10"/>
  <c r="BG96" i="10"/>
  <c r="BF96" i="10"/>
  <c r="T96" i="10"/>
  <c r="T95" i="10" s="1"/>
  <c r="R96" i="10"/>
  <c r="R95" i="10" s="1"/>
  <c r="P96" i="10"/>
  <c r="P95" i="10" s="1"/>
  <c r="BK96" i="10"/>
  <c r="BK95" i="10" s="1"/>
  <c r="J95" i="10" s="1"/>
  <c r="J65" i="10" s="1"/>
  <c r="J96" i="10"/>
  <c r="BE96" i="10"/>
  <c r="BI94" i="10"/>
  <c r="BH94" i="10"/>
  <c r="BG94" i="10"/>
  <c r="BF94" i="10"/>
  <c r="T94" i="10"/>
  <c r="R94" i="10"/>
  <c r="P94" i="10"/>
  <c r="BK94" i="10"/>
  <c r="J94" i="10"/>
  <c r="BE94" i="10" s="1"/>
  <c r="BI93" i="10"/>
  <c r="F39" i="10" s="1"/>
  <c r="BD64" i="1" s="1"/>
  <c r="BH93" i="10"/>
  <c r="BG93" i="10"/>
  <c r="F37" i="10" s="1"/>
  <c r="BB64" i="1" s="1"/>
  <c r="BF93" i="10"/>
  <c r="J36" i="10"/>
  <c r="AW64" i="1" s="1"/>
  <c r="T93" i="10"/>
  <c r="T92" i="10" s="1"/>
  <c r="T91" i="10" s="1"/>
  <c r="R93" i="10"/>
  <c r="R92" i="10"/>
  <c r="R91" i="10" s="1"/>
  <c r="P93" i="10"/>
  <c r="P92" i="10" s="1"/>
  <c r="P91" i="10" s="1"/>
  <c r="AU64" i="1" s="1"/>
  <c r="BK93" i="10"/>
  <c r="BK92" i="10" s="1"/>
  <c r="J93" i="10"/>
  <c r="BE93" i="10" s="1"/>
  <c r="F85" i="10"/>
  <c r="E83" i="10"/>
  <c r="F56" i="10"/>
  <c r="E54" i="10"/>
  <c r="J26" i="10"/>
  <c r="E26" i="10"/>
  <c r="J88" i="10"/>
  <c r="J59" i="10"/>
  <c r="J25" i="10"/>
  <c r="J23" i="10"/>
  <c r="E23" i="10"/>
  <c r="J58" i="10" s="1"/>
  <c r="J22" i="10"/>
  <c r="J20" i="10"/>
  <c r="E20" i="10"/>
  <c r="F59" i="10" s="1"/>
  <c r="F88" i="10"/>
  <c r="J19" i="10"/>
  <c r="J17" i="10"/>
  <c r="E17" i="10"/>
  <c r="F87" i="10" s="1"/>
  <c r="F58" i="10"/>
  <c r="J16" i="10"/>
  <c r="J14" i="10"/>
  <c r="J85" i="10" s="1"/>
  <c r="J56" i="10"/>
  <c r="E7" i="10"/>
  <c r="E50" i="10" s="1"/>
  <c r="E79" i="10"/>
  <c r="J92" i="9"/>
  <c r="J91" i="9"/>
  <c r="J39" i="9"/>
  <c r="J38" i="9"/>
  <c r="AY63" i="1"/>
  <c r="J37" i="9"/>
  <c r="AX63" i="1"/>
  <c r="BI111" i="9"/>
  <c r="BH111" i="9"/>
  <c r="BG111" i="9"/>
  <c r="BF111" i="9"/>
  <c r="T111" i="9"/>
  <c r="R111" i="9"/>
  <c r="P111" i="9"/>
  <c r="BK111" i="9"/>
  <c r="J111" i="9"/>
  <c r="BE111" i="9"/>
  <c r="BI110" i="9"/>
  <c r="BH110" i="9"/>
  <c r="BG110" i="9"/>
  <c r="BF110" i="9"/>
  <c r="T110" i="9"/>
  <c r="R110" i="9"/>
  <c r="P110" i="9"/>
  <c r="BK110" i="9"/>
  <c r="J110" i="9"/>
  <c r="BE110" i="9"/>
  <c r="BI109" i="9"/>
  <c r="BH109" i="9"/>
  <c r="BG109" i="9"/>
  <c r="BF109" i="9"/>
  <c r="T109" i="9"/>
  <c r="R109" i="9"/>
  <c r="P109" i="9"/>
  <c r="BK109" i="9"/>
  <c r="J109" i="9"/>
  <c r="BE109" i="9"/>
  <c r="BI108" i="9"/>
  <c r="BH108" i="9"/>
  <c r="BG108" i="9"/>
  <c r="BF108" i="9"/>
  <c r="T108" i="9"/>
  <c r="R108" i="9"/>
  <c r="P108" i="9"/>
  <c r="BK108" i="9"/>
  <c r="J108" i="9"/>
  <c r="BE108" i="9"/>
  <c r="BI107" i="9"/>
  <c r="BH107" i="9"/>
  <c r="BG107" i="9"/>
  <c r="BF107" i="9"/>
  <c r="T107" i="9"/>
  <c r="R107" i="9"/>
  <c r="P107" i="9"/>
  <c r="BK107" i="9"/>
  <c r="J107" i="9"/>
  <c r="BE107" i="9"/>
  <c r="BI106" i="9"/>
  <c r="BH106" i="9"/>
  <c r="BG106" i="9"/>
  <c r="BF106" i="9"/>
  <c r="T106" i="9"/>
  <c r="R106" i="9"/>
  <c r="P106" i="9"/>
  <c r="BK106" i="9"/>
  <c r="J106" i="9"/>
  <c r="BE106" i="9"/>
  <c r="BI105" i="9"/>
  <c r="BH105" i="9"/>
  <c r="BG105" i="9"/>
  <c r="BF105" i="9"/>
  <c r="T105" i="9"/>
  <c r="R105" i="9"/>
  <c r="R102" i="9" s="1"/>
  <c r="P105" i="9"/>
  <c r="BK105" i="9"/>
  <c r="J105" i="9"/>
  <c r="BE105" i="9"/>
  <c r="BI104" i="9"/>
  <c r="BH104" i="9"/>
  <c r="BG104" i="9"/>
  <c r="BF104" i="9"/>
  <c r="T104" i="9"/>
  <c r="R104" i="9"/>
  <c r="P104" i="9"/>
  <c r="BK104" i="9"/>
  <c r="BK102" i="9" s="1"/>
  <c r="J102" i="9" s="1"/>
  <c r="J68" i="9" s="1"/>
  <c r="J104" i="9"/>
  <c r="BE104" i="9"/>
  <c r="BI103" i="9"/>
  <c r="BH103" i="9"/>
  <c r="BG103" i="9"/>
  <c r="BF103" i="9"/>
  <c r="T103" i="9"/>
  <c r="T102" i="9"/>
  <c r="R103" i="9"/>
  <c r="P103" i="9"/>
  <c r="P102" i="9"/>
  <c r="BK103" i="9"/>
  <c r="J103" i="9"/>
  <c r="BE103" i="9" s="1"/>
  <c r="BI101" i="9"/>
  <c r="BH101" i="9"/>
  <c r="BG101" i="9"/>
  <c r="BF101" i="9"/>
  <c r="T101" i="9"/>
  <c r="R101" i="9"/>
  <c r="P101" i="9"/>
  <c r="BK101" i="9"/>
  <c r="J101" i="9"/>
  <c r="BE101" i="9"/>
  <c r="BI100" i="9"/>
  <c r="BH100" i="9"/>
  <c r="BG100" i="9"/>
  <c r="BF100" i="9"/>
  <c r="T100" i="9"/>
  <c r="R100" i="9"/>
  <c r="P100" i="9"/>
  <c r="BK100" i="9"/>
  <c r="J100" i="9"/>
  <c r="BE100" i="9"/>
  <c r="BI99" i="9"/>
  <c r="BH99" i="9"/>
  <c r="BG99" i="9"/>
  <c r="BF99" i="9"/>
  <c r="T99" i="9"/>
  <c r="R99" i="9"/>
  <c r="P99" i="9"/>
  <c r="BK99" i="9"/>
  <c r="J99" i="9"/>
  <c r="BE99" i="9"/>
  <c r="BI98" i="9"/>
  <c r="BH98" i="9"/>
  <c r="BG98" i="9"/>
  <c r="BF98" i="9"/>
  <c r="T98" i="9"/>
  <c r="T97" i="9"/>
  <c r="R98" i="9"/>
  <c r="R97" i="9"/>
  <c r="P98" i="9"/>
  <c r="P97" i="9"/>
  <c r="BK98" i="9"/>
  <c r="BK97" i="9"/>
  <c r="J97" i="9" s="1"/>
  <c r="J67" i="9" s="1"/>
  <c r="J98" i="9"/>
  <c r="BE98" i="9" s="1"/>
  <c r="BI96" i="9"/>
  <c r="BH96" i="9"/>
  <c r="BG96" i="9"/>
  <c r="BF96" i="9"/>
  <c r="T96" i="9"/>
  <c r="R96" i="9"/>
  <c r="P96" i="9"/>
  <c r="BK96" i="9"/>
  <c r="BK93" i="9" s="1"/>
  <c r="J96" i="9"/>
  <c r="BE96" i="9"/>
  <c r="BI95" i="9"/>
  <c r="BH95" i="9"/>
  <c r="BG95" i="9"/>
  <c r="BF95" i="9"/>
  <c r="T95" i="9"/>
  <c r="R95" i="9"/>
  <c r="P95" i="9"/>
  <c r="BK95" i="9"/>
  <c r="J95" i="9"/>
  <c r="BE95" i="9"/>
  <c r="BI94" i="9"/>
  <c r="F39" i="9"/>
  <c r="BD63" i="1" s="1"/>
  <c r="BH94" i="9"/>
  <c r="F38" i="9" s="1"/>
  <c r="BC63" i="1" s="1"/>
  <c r="BG94" i="9"/>
  <c r="F37" i="9"/>
  <c r="BB63" i="1" s="1"/>
  <c r="BF94" i="9"/>
  <c r="J36" i="9" s="1"/>
  <c r="AW63" i="1" s="1"/>
  <c r="T94" i="9"/>
  <c r="T93" i="9"/>
  <c r="T90" i="9" s="1"/>
  <c r="R94" i="9"/>
  <c r="R93" i="9" s="1"/>
  <c r="R90" i="9" s="1"/>
  <c r="P94" i="9"/>
  <c r="P93" i="9"/>
  <c r="P90" i="9" s="1"/>
  <c r="AU63" i="1" s="1"/>
  <c r="BK94" i="9"/>
  <c r="J94" i="9"/>
  <c r="BE94" i="9"/>
  <c r="J65" i="9"/>
  <c r="J64" i="9"/>
  <c r="F84" i="9"/>
  <c r="E82" i="9"/>
  <c r="F56" i="9"/>
  <c r="E54" i="9"/>
  <c r="J26" i="9"/>
  <c r="E26" i="9"/>
  <c r="J59" i="9" s="1"/>
  <c r="J25" i="9"/>
  <c r="J23" i="9"/>
  <c r="E23" i="9"/>
  <c r="J58" i="9" s="1"/>
  <c r="J86" i="9"/>
  <c r="J22" i="9"/>
  <c r="J20" i="9"/>
  <c r="E20" i="9"/>
  <c r="F87" i="9" s="1"/>
  <c r="F59" i="9"/>
  <c r="J19" i="9"/>
  <c r="J17" i="9"/>
  <c r="E17" i="9"/>
  <c r="F86" i="9"/>
  <c r="F58" i="9"/>
  <c r="J16" i="9"/>
  <c r="J14" i="9"/>
  <c r="J84" i="9"/>
  <c r="J56" i="9"/>
  <c r="E7" i="9"/>
  <c r="E78" i="9" s="1"/>
  <c r="E50" i="9"/>
  <c r="J90" i="8"/>
  <c r="J39" i="8"/>
  <c r="J38" i="8"/>
  <c r="AY62" i="1"/>
  <c r="J37" i="8"/>
  <c r="AX62" i="1"/>
  <c r="BI113" i="8"/>
  <c r="BH113" i="8"/>
  <c r="BG113" i="8"/>
  <c r="BF113" i="8"/>
  <c r="T113" i="8"/>
  <c r="R113" i="8"/>
  <c r="P113" i="8"/>
  <c r="BK113" i="8"/>
  <c r="J113" i="8"/>
  <c r="BE113" i="8"/>
  <c r="BI112" i="8"/>
  <c r="BH112" i="8"/>
  <c r="BG112" i="8"/>
  <c r="BF112" i="8"/>
  <c r="T112" i="8"/>
  <c r="R112" i="8"/>
  <c r="P112" i="8"/>
  <c r="BK112" i="8"/>
  <c r="J112" i="8"/>
  <c r="BE112" i="8"/>
  <c r="BI111" i="8"/>
  <c r="BH111" i="8"/>
  <c r="BG111" i="8"/>
  <c r="BF111" i="8"/>
  <c r="T111" i="8"/>
  <c r="R111" i="8"/>
  <c r="P111" i="8"/>
  <c r="BK111" i="8"/>
  <c r="J111" i="8"/>
  <c r="BE111" i="8"/>
  <c r="BI110" i="8"/>
  <c r="BH110" i="8"/>
  <c r="BG110" i="8"/>
  <c r="BF110" i="8"/>
  <c r="T110" i="8"/>
  <c r="R110" i="8"/>
  <c r="P110" i="8"/>
  <c r="BK110" i="8"/>
  <c r="J110" i="8"/>
  <c r="BE110" i="8"/>
  <c r="BI109" i="8"/>
  <c r="BH109" i="8"/>
  <c r="BG109" i="8"/>
  <c r="BF109" i="8"/>
  <c r="T109" i="8"/>
  <c r="R109" i="8"/>
  <c r="P109" i="8"/>
  <c r="BK109" i="8"/>
  <c r="J109" i="8"/>
  <c r="BE109" i="8"/>
  <c r="BI108" i="8"/>
  <c r="BH108" i="8"/>
  <c r="BG108" i="8"/>
  <c r="BF108" i="8"/>
  <c r="T108" i="8"/>
  <c r="R108" i="8"/>
  <c r="P108" i="8"/>
  <c r="BK108" i="8"/>
  <c r="J108" i="8"/>
  <c r="BE108" i="8"/>
  <c r="BI107" i="8"/>
  <c r="BH107" i="8"/>
  <c r="BG107" i="8"/>
  <c r="BF107" i="8"/>
  <c r="T107" i="8"/>
  <c r="R107" i="8"/>
  <c r="R104" i="8" s="1"/>
  <c r="P107" i="8"/>
  <c r="BK107" i="8"/>
  <c r="J107" i="8"/>
  <c r="BE107" i="8"/>
  <c r="BI106" i="8"/>
  <c r="BH106" i="8"/>
  <c r="BG106" i="8"/>
  <c r="BF106" i="8"/>
  <c r="T106" i="8"/>
  <c r="R106" i="8"/>
  <c r="P106" i="8"/>
  <c r="BK106" i="8"/>
  <c r="BK104" i="8" s="1"/>
  <c r="J104" i="8" s="1"/>
  <c r="J67" i="8" s="1"/>
  <c r="J106" i="8"/>
  <c r="BE106" i="8"/>
  <c r="BI105" i="8"/>
  <c r="BH105" i="8"/>
  <c r="BG105" i="8"/>
  <c r="BF105" i="8"/>
  <c r="T105" i="8"/>
  <c r="T104" i="8"/>
  <c r="R105" i="8"/>
  <c r="P105" i="8"/>
  <c r="P104" i="8"/>
  <c r="BK105" i="8"/>
  <c r="J105" i="8"/>
  <c r="BE105" i="8" s="1"/>
  <c r="BI103" i="8"/>
  <c r="BH103" i="8"/>
  <c r="BG103" i="8"/>
  <c r="BF103" i="8"/>
  <c r="T103" i="8"/>
  <c r="R103" i="8"/>
  <c r="P103" i="8"/>
  <c r="BK103" i="8"/>
  <c r="J103" i="8"/>
  <c r="BE103" i="8"/>
  <c r="BI102" i="8"/>
  <c r="BH102" i="8"/>
  <c r="BG102" i="8"/>
  <c r="BF102" i="8"/>
  <c r="T102" i="8"/>
  <c r="R102" i="8"/>
  <c r="P102" i="8"/>
  <c r="BK102" i="8"/>
  <c r="J102" i="8"/>
  <c r="BE102" i="8"/>
  <c r="BI101" i="8"/>
  <c r="BH101" i="8"/>
  <c r="BG101" i="8"/>
  <c r="BF101" i="8"/>
  <c r="T101" i="8"/>
  <c r="R101" i="8"/>
  <c r="P101" i="8"/>
  <c r="BK101" i="8"/>
  <c r="J101" i="8"/>
  <c r="BE101" i="8"/>
  <c r="BI100" i="8"/>
  <c r="BH100" i="8"/>
  <c r="BG100" i="8"/>
  <c r="BF100" i="8"/>
  <c r="T100" i="8"/>
  <c r="R100" i="8"/>
  <c r="P100" i="8"/>
  <c r="BK100" i="8"/>
  <c r="J100" i="8"/>
  <c r="BE100" i="8"/>
  <c r="BI99" i="8"/>
  <c r="BH99" i="8"/>
  <c r="BG99" i="8"/>
  <c r="BF99" i="8"/>
  <c r="T99" i="8"/>
  <c r="R99" i="8"/>
  <c r="R96" i="8" s="1"/>
  <c r="P99" i="8"/>
  <c r="BK99" i="8"/>
  <c r="J99" i="8"/>
  <c r="BE99" i="8"/>
  <c r="BI98" i="8"/>
  <c r="BH98" i="8"/>
  <c r="BG98" i="8"/>
  <c r="BF98" i="8"/>
  <c r="T98" i="8"/>
  <c r="R98" i="8"/>
  <c r="P98" i="8"/>
  <c r="BK98" i="8"/>
  <c r="BK96" i="8" s="1"/>
  <c r="J96" i="8" s="1"/>
  <c r="J66" i="8" s="1"/>
  <c r="J98" i="8"/>
  <c r="BE98" i="8"/>
  <c r="BI97" i="8"/>
  <c r="BH97" i="8"/>
  <c r="BG97" i="8"/>
  <c r="BF97" i="8"/>
  <c r="T97" i="8"/>
  <c r="T96" i="8"/>
  <c r="R97" i="8"/>
  <c r="P97" i="8"/>
  <c r="P96" i="8"/>
  <c r="BK97" i="8"/>
  <c r="J97" i="8"/>
  <c r="BE97" i="8" s="1"/>
  <c r="BI95" i="8"/>
  <c r="BH95" i="8"/>
  <c r="BG95" i="8"/>
  <c r="BF95" i="8"/>
  <c r="T95" i="8"/>
  <c r="R95" i="8"/>
  <c r="P95" i="8"/>
  <c r="BK95" i="8"/>
  <c r="J95" i="8"/>
  <c r="BE95" i="8"/>
  <c r="BI94" i="8"/>
  <c r="BH94" i="8"/>
  <c r="BG94" i="8"/>
  <c r="BF94" i="8"/>
  <c r="T94" i="8"/>
  <c r="R94" i="8"/>
  <c r="P94" i="8"/>
  <c r="BK94" i="8"/>
  <c r="BK91" i="8" s="1"/>
  <c r="J91" i="8" s="1"/>
  <c r="J65" i="8" s="1"/>
  <c r="J94" i="8"/>
  <c r="BE94" i="8"/>
  <c r="BI93" i="8"/>
  <c r="BH93" i="8"/>
  <c r="BG93" i="8"/>
  <c r="BF93" i="8"/>
  <c r="T93" i="8"/>
  <c r="R93" i="8"/>
  <c r="P93" i="8"/>
  <c r="BK93" i="8"/>
  <c r="J93" i="8"/>
  <c r="BE93" i="8"/>
  <c r="BI92" i="8"/>
  <c r="F39" i="8"/>
  <c r="BD62" i="1" s="1"/>
  <c r="BH92" i="8"/>
  <c r="F38" i="8" s="1"/>
  <c r="BC62" i="1" s="1"/>
  <c r="BG92" i="8"/>
  <c r="F37" i="8"/>
  <c r="BB62" i="1" s="1"/>
  <c r="BF92" i="8"/>
  <c r="J36" i="8" s="1"/>
  <c r="AW62" i="1" s="1"/>
  <c r="T92" i="8"/>
  <c r="T91" i="8"/>
  <c r="T89" i="8" s="1"/>
  <c r="R92" i="8"/>
  <c r="R91" i="8" s="1"/>
  <c r="R89" i="8" s="1"/>
  <c r="P92" i="8"/>
  <c r="P91" i="8"/>
  <c r="P89" i="8" s="1"/>
  <c r="AU62" i="1"/>
  <c r="BK92" i="8"/>
  <c r="J92" i="8"/>
  <c r="BE92" i="8"/>
  <c r="J64" i="8"/>
  <c r="F83" i="8"/>
  <c r="E81" i="8"/>
  <c r="F56" i="8"/>
  <c r="E54" i="8"/>
  <c r="J26" i="8"/>
  <c r="E26" i="8"/>
  <c r="J86" i="8"/>
  <c r="J59" i="8"/>
  <c r="J25" i="8"/>
  <c r="J23" i="8"/>
  <c r="E23" i="8"/>
  <c r="J22" i="8"/>
  <c r="J20" i="8"/>
  <c r="E20" i="8"/>
  <c r="F59" i="8" s="1"/>
  <c r="F86" i="8"/>
  <c r="J19" i="8"/>
  <c r="J17" i="8"/>
  <c r="E17" i="8"/>
  <c r="F85" i="8" s="1"/>
  <c r="F58" i="8"/>
  <c r="J16" i="8"/>
  <c r="J14" i="8"/>
  <c r="J83" i="8" s="1"/>
  <c r="J56" i="8"/>
  <c r="E7" i="8"/>
  <c r="E50" i="8" s="1"/>
  <c r="E77" i="8"/>
  <c r="J103" i="7"/>
  <c r="J67" i="7" s="1"/>
  <c r="J95" i="7"/>
  <c r="J39" i="7"/>
  <c r="J38" i="7"/>
  <c r="AY61" i="1"/>
  <c r="J37" i="7"/>
  <c r="AX61" i="1"/>
  <c r="BI123" i="7"/>
  <c r="BH123" i="7"/>
  <c r="BG123" i="7"/>
  <c r="BF123" i="7"/>
  <c r="T123" i="7"/>
  <c r="R123" i="7"/>
  <c r="P123" i="7"/>
  <c r="BK123" i="7"/>
  <c r="J123" i="7"/>
  <c r="BE123" i="7"/>
  <c r="BI122" i="7"/>
  <c r="BH122" i="7"/>
  <c r="BG122" i="7"/>
  <c r="BF122" i="7"/>
  <c r="T122" i="7"/>
  <c r="R122" i="7"/>
  <c r="P122" i="7"/>
  <c r="BK122" i="7"/>
  <c r="J122" i="7"/>
  <c r="BE122" i="7"/>
  <c r="BI121" i="7"/>
  <c r="BH121" i="7"/>
  <c r="BG121" i="7"/>
  <c r="BF121" i="7"/>
  <c r="T121" i="7"/>
  <c r="R121" i="7"/>
  <c r="P121" i="7"/>
  <c r="BK121" i="7"/>
  <c r="J121" i="7"/>
  <c r="BE121" i="7"/>
  <c r="BI120" i="7"/>
  <c r="BH120" i="7"/>
  <c r="BG120" i="7"/>
  <c r="BF120" i="7"/>
  <c r="T120" i="7"/>
  <c r="R120" i="7"/>
  <c r="P120" i="7"/>
  <c r="BK120" i="7"/>
  <c r="J120" i="7"/>
  <c r="BE120" i="7"/>
  <c r="BI119" i="7"/>
  <c r="BH119" i="7"/>
  <c r="BG119" i="7"/>
  <c r="BF119" i="7"/>
  <c r="T119" i="7"/>
  <c r="R119" i="7"/>
  <c r="P119" i="7"/>
  <c r="BK119" i="7"/>
  <c r="J119" i="7"/>
  <c r="BE119" i="7"/>
  <c r="BI118" i="7"/>
  <c r="BH118" i="7"/>
  <c r="BG118" i="7"/>
  <c r="BF118" i="7"/>
  <c r="T118" i="7"/>
  <c r="R118" i="7"/>
  <c r="P118" i="7"/>
  <c r="BK118" i="7"/>
  <c r="J118" i="7"/>
  <c r="BE118" i="7"/>
  <c r="BI117" i="7"/>
  <c r="BH117" i="7"/>
  <c r="BG117" i="7"/>
  <c r="BF117" i="7"/>
  <c r="T117" i="7"/>
  <c r="R117" i="7"/>
  <c r="P117" i="7"/>
  <c r="BK117" i="7"/>
  <c r="J117" i="7"/>
  <c r="BE117" i="7"/>
  <c r="BI116" i="7"/>
  <c r="BH116" i="7"/>
  <c r="BG116" i="7"/>
  <c r="BF116" i="7"/>
  <c r="T116" i="7"/>
  <c r="T115" i="7"/>
  <c r="R116" i="7"/>
  <c r="R115" i="7"/>
  <c r="P116" i="7"/>
  <c r="P115" i="7"/>
  <c r="BK116" i="7"/>
  <c r="BK115" i="7"/>
  <c r="J115" i="7" s="1"/>
  <c r="J69" i="7" s="1"/>
  <c r="J116" i="7"/>
  <c r="BE116" i="7" s="1"/>
  <c r="BI114" i="7"/>
  <c r="BH114" i="7"/>
  <c r="BG114" i="7"/>
  <c r="BF114" i="7"/>
  <c r="T114" i="7"/>
  <c r="R114" i="7"/>
  <c r="P114" i="7"/>
  <c r="BK114" i="7"/>
  <c r="J114" i="7"/>
  <c r="BE114" i="7"/>
  <c r="BI113" i="7"/>
  <c r="BH113" i="7"/>
  <c r="BG113" i="7"/>
  <c r="BF113" i="7"/>
  <c r="T113" i="7"/>
  <c r="R113" i="7"/>
  <c r="P113" i="7"/>
  <c r="BK113" i="7"/>
  <c r="J113" i="7"/>
  <c r="BE113" i="7"/>
  <c r="BI112" i="7"/>
  <c r="BH112" i="7"/>
  <c r="BG112" i="7"/>
  <c r="BF112" i="7"/>
  <c r="T112" i="7"/>
  <c r="R112" i="7"/>
  <c r="P112" i="7"/>
  <c r="BK112" i="7"/>
  <c r="J112" i="7"/>
  <c r="BE112" i="7"/>
  <c r="BI111" i="7"/>
  <c r="BH111" i="7"/>
  <c r="BG111" i="7"/>
  <c r="BF111" i="7"/>
  <c r="T111" i="7"/>
  <c r="R111" i="7"/>
  <c r="P111" i="7"/>
  <c r="BK111" i="7"/>
  <c r="J111" i="7"/>
  <c r="BE111" i="7"/>
  <c r="BI110" i="7"/>
  <c r="BH110" i="7"/>
  <c r="BG110" i="7"/>
  <c r="BF110" i="7"/>
  <c r="T110" i="7"/>
  <c r="R110" i="7"/>
  <c r="P110" i="7"/>
  <c r="BK110" i="7"/>
  <c r="J110" i="7"/>
  <c r="BE110" i="7"/>
  <c r="BI109" i="7"/>
  <c r="BH109" i="7"/>
  <c r="BG109" i="7"/>
  <c r="BF109" i="7"/>
  <c r="T109" i="7"/>
  <c r="R109" i="7"/>
  <c r="P109" i="7"/>
  <c r="BK109" i="7"/>
  <c r="J109" i="7"/>
  <c r="BE109" i="7"/>
  <c r="BI108" i="7"/>
  <c r="BH108" i="7"/>
  <c r="BG108" i="7"/>
  <c r="BF108" i="7"/>
  <c r="T108" i="7"/>
  <c r="R108" i="7"/>
  <c r="P108" i="7"/>
  <c r="BK108" i="7"/>
  <c r="J108" i="7"/>
  <c r="BE108" i="7"/>
  <c r="BI107" i="7"/>
  <c r="BH107" i="7"/>
  <c r="BG107" i="7"/>
  <c r="BF107" i="7"/>
  <c r="T107" i="7"/>
  <c r="R107" i="7"/>
  <c r="P107" i="7"/>
  <c r="BK107" i="7"/>
  <c r="J107" i="7"/>
  <c r="BE107" i="7"/>
  <c r="BI106" i="7"/>
  <c r="BH106" i="7"/>
  <c r="BG106" i="7"/>
  <c r="BF106" i="7"/>
  <c r="T106" i="7"/>
  <c r="R106" i="7"/>
  <c r="P106" i="7"/>
  <c r="BK106" i="7"/>
  <c r="J106" i="7"/>
  <c r="BE106" i="7"/>
  <c r="BI105" i="7"/>
  <c r="BH105" i="7"/>
  <c r="BG105" i="7"/>
  <c r="BF105" i="7"/>
  <c r="T105" i="7"/>
  <c r="T104" i="7"/>
  <c r="R105" i="7"/>
  <c r="R104" i="7"/>
  <c r="P105" i="7"/>
  <c r="P104" i="7"/>
  <c r="BK105" i="7"/>
  <c r="BK104" i="7"/>
  <c r="J104" i="7" s="1"/>
  <c r="J68" i="7" s="1"/>
  <c r="J105" i="7"/>
  <c r="BE105" i="7" s="1"/>
  <c r="BI102" i="7"/>
  <c r="BH102" i="7"/>
  <c r="BG102" i="7"/>
  <c r="BF102" i="7"/>
  <c r="T102" i="7"/>
  <c r="R102" i="7"/>
  <c r="P102" i="7"/>
  <c r="BK102" i="7"/>
  <c r="J102" i="7"/>
  <c r="BE102" i="7" s="1"/>
  <c r="BI101" i="7"/>
  <c r="BH101" i="7"/>
  <c r="BG101" i="7"/>
  <c r="BF101" i="7"/>
  <c r="T101" i="7"/>
  <c r="R101" i="7"/>
  <c r="P101" i="7"/>
  <c r="BK101" i="7"/>
  <c r="J101" i="7"/>
  <c r="BE101" i="7" s="1"/>
  <c r="BI100" i="7"/>
  <c r="BH100" i="7"/>
  <c r="BG100" i="7"/>
  <c r="BF100" i="7"/>
  <c r="T100" i="7"/>
  <c r="R100" i="7"/>
  <c r="P100" i="7"/>
  <c r="BK100" i="7"/>
  <c r="J100" i="7"/>
  <c r="BE100" i="7" s="1"/>
  <c r="BI99" i="7"/>
  <c r="BH99" i="7"/>
  <c r="BG99" i="7"/>
  <c r="BF99" i="7"/>
  <c r="T99" i="7"/>
  <c r="R99" i="7"/>
  <c r="P99" i="7"/>
  <c r="BK99" i="7"/>
  <c r="J99" i="7"/>
  <c r="BE99" i="7" s="1"/>
  <c r="BI98" i="7"/>
  <c r="BH98" i="7"/>
  <c r="BG98" i="7"/>
  <c r="BF98" i="7"/>
  <c r="T98" i="7"/>
  <c r="R98" i="7"/>
  <c r="P98" i="7"/>
  <c r="BK98" i="7"/>
  <c r="J98" i="7"/>
  <c r="BE98" i="7" s="1"/>
  <c r="BI97" i="7"/>
  <c r="F39" i="7" s="1"/>
  <c r="BD61" i="1" s="1"/>
  <c r="BH97" i="7"/>
  <c r="BG97" i="7"/>
  <c r="F37" i="7" s="1"/>
  <c r="BB61" i="1" s="1"/>
  <c r="BF97" i="7"/>
  <c r="T97" i="7"/>
  <c r="T96" i="7" s="1"/>
  <c r="R97" i="7"/>
  <c r="R96" i="7"/>
  <c r="P97" i="7"/>
  <c r="BK97" i="7"/>
  <c r="BK96" i="7" s="1"/>
  <c r="J96" i="7" s="1"/>
  <c r="J66" i="7" s="1"/>
  <c r="J97" i="7"/>
  <c r="BE97" i="7"/>
  <c r="J65" i="7"/>
  <c r="BI94" i="7"/>
  <c r="BH94" i="7"/>
  <c r="BG94" i="7"/>
  <c r="BF94" i="7"/>
  <c r="T94" i="7"/>
  <c r="R94" i="7"/>
  <c r="P94" i="7"/>
  <c r="BK94" i="7"/>
  <c r="J94" i="7"/>
  <c r="BE94" i="7"/>
  <c r="BI93" i="7"/>
  <c r="BH93" i="7"/>
  <c r="F38" i="7"/>
  <c r="BC61" i="1" s="1"/>
  <c r="BG93" i="7"/>
  <c r="BF93" i="7"/>
  <c r="T93" i="7"/>
  <c r="T92" i="7"/>
  <c r="T91" i="7" s="1"/>
  <c r="R93" i="7"/>
  <c r="R92" i="7" s="1"/>
  <c r="R91" i="7" s="1"/>
  <c r="P93" i="7"/>
  <c r="P92" i="7" s="1"/>
  <c r="BK93" i="7"/>
  <c r="BK92" i="7"/>
  <c r="J92" i="7" s="1"/>
  <c r="J64" i="7" s="1"/>
  <c r="J93" i="7"/>
  <c r="BE93" i="7"/>
  <c r="J35" i="7" s="1"/>
  <c r="AV61" i="1" s="1"/>
  <c r="F85" i="7"/>
  <c r="E83" i="7"/>
  <c r="F56" i="7"/>
  <c r="E54" i="7"/>
  <c r="J26" i="7"/>
  <c r="E26" i="7"/>
  <c r="J88" i="7" s="1"/>
  <c r="J59" i="7"/>
  <c r="J25" i="7"/>
  <c r="J23" i="7"/>
  <c r="E23" i="7"/>
  <c r="J87" i="7"/>
  <c r="J58" i="7"/>
  <c r="J22" i="7"/>
  <c r="J20" i="7"/>
  <c r="E20" i="7"/>
  <c r="F59" i="7" s="1"/>
  <c r="J19" i="7"/>
  <c r="J17" i="7"/>
  <c r="E17" i="7"/>
  <c r="F58" i="7" s="1"/>
  <c r="F87" i="7"/>
  <c r="J16" i="7"/>
  <c r="J14" i="7"/>
  <c r="J56" i="7" s="1"/>
  <c r="J85" i="7"/>
  <c r="E7" i="7"/>
  <c r="E50" i="7" s="1"/>
  <c r="J83" i="6"/>
  <c r="T82" i="6"/>
  <c r="T81" i="6" s="1"/>
  <c r="R82" i="6"/>
  <c r="P82" i="6"/>
  <c r="P81" i="6" s="1"/>
  <c r="AU60" i="1" s="1"/>
  <c r="BK82" i="6"/>
  <c r="J82" i="6"/>
  <c r="J60" i="6" s="1"/>
  <c r="R81" i="6"/>
  <c r="BK81" i="6"/>
  <c r="J81" i="6" s="1"/>
  <c r="J37" i="6"/>
  <c r="F37" i="6"/>
  <c r="BD60" i="1"/>
  <c r="J36" i="6"/>
  <c r="AY60" i="1"/>
  <c r="F36" i="6"/>
  <c r="BC60" i="1"/>
  <c r="J35" i="6"/>
  <c r="AX60" i="1"/>
  <c r="F35" i="6"/>
  <c r="BB60" i="1"/>
  <c r="J34" i="6"/>
  <c r="AW60" i="1"/>
  <c r="F34" i="6"/>
  <c r="BA60" i="1"/>
  <c r="J33" i="6"/>
  <c r="AV60" i="1"/>
  <c r="F33" i="6"/>
  <c r="AZ60" i="1"/>
  <c r="J61" i="6"/>
  <c r="F75" i="6"/>
  <c r="E73" i="6"/>
  <c r="F52" i="6"/>
  <c r="E50" i="6"/>
  <c r="J24" i="6"/>
  <c r="E24" i="6"/>
  <c r="J55" i="6" s="1"/>
  <c r="J78" i="6"/>
  <c r="J23" i="6"/>
  <c r="J21" i="6"/>
  <c r="E21" i="6"/>
  <c r="J77" i="6" s="1"/>
  <c r="J54" i="6"/>
  <c r="J20" i="6"/>
  <c r="J18" i="6"/>
  <c r="E18" i="6"/>
  <c r="F78" i="6"/>
  <c r="F55" i="6"/>
  <c r="J17" i="6"/>
  <c r="J15" i="6"/>
  <c r="E15" i="6"/>
  <c r="F54" i="6" s="1"/>
  <c r="J14" i="6"/>
  <c r="J12" i="6"/>
  <c r="J52" i="6" s="1"/>
  <c r="E7" i="6"/>
  <c r="E71" i="6"/>
  <c r="E48" i="6"/>
  <c r="J37" i="5"/>
  <c r="J36" i="5"/>
  <c r="AY58" i="1"/>
  <c r="J35" i="5"/>
  <c r="AX58" i="1"/>
  <c r="BI150" i="5"/>
  <c r="BH150" i="5"/>
  <c r="BG150" i="5"/>
  <c r="BF150" i="5"/>
  <c r="T150" i="5"/>
  <c r="R150" i="5"/>
  <c r="P150" i="5"/>
  <c r="BK150" i="5"/>
  <c r="J150" i="5"/>
  <c r="BE150" i="5"/>
  <c r="BI149" i="5"/>
  <c r="BH149" i="5"/>
  <c r="BG149" i="5"/>
  <c r="BF149" i="5"/>
  <c r="T149" i="5"/>
  <c r="R149" i="5"/>
  <c r="P149" i="5"/>
  <c r="BK149" i="5"/>
  <c r="J149" i="5"/>
  <c r="BE149" i="5"/>
  <c r="BI148" i="5"/>
  <c r="BH148" i="5"/>
  <c r="BG148" i="5"/>
  <c r="BF148" i="5"/>
  <c r="T148" i="5"/>
  <c r="R148" i="5"/>
  <c r="P148" i="5"/>
  <c r="BK148" i="5"/>
  <c r="J148" i="5"/>
  <c r="BE148" i="5"/>
  <c r="BI147" i="5"/>
  <c r="BH147" i="5"/>
  <c r="BG147" i="5"/>
  <c r="BF147" i="5"/>
  <c r="T147" i="5"/>
  <c r="R147" i="5"/>
  <c r="P147" i="5"/>
  <c r="BK147" i="5"/>
  <c r="J147" i="5"/>
  <c r="BE147" i="5"/>
  <c r="BI146" i="5"/>
  <c r="BH146" i="5"/>
  <c r="BG146" i="5"/>
  <c r="BF146" i="5"/>
  <c r="T146" i="5"/>
  <c r="R146" i="5"/>
  <c r="P146" i="5"/>
  <c r="BK146" i="5"/>
  <c r="J146" i="5"/>
  <c r="BE146" i="5"/>
  <c r="BI145" i="5"/>
  <c r="BH145" i="5"/>
  <c r="BG145" i="5"/>
  <c r="BF145" i="5"/>
  <c r="T145" i="5"/>
  <c r="R145" i="5"/>
  <c r="P145" i="5"/>
  <c r="BK145" i="5"/>
  <c r="J145" i="5"/>
  <c r="BE145" i="5"/>
  <c r="BI144" i="5"/>
  <c r="BH144" i="5"/>
  <c r="BG144" i="5"/>
  <c r="BF144" i="5"/>
  <c r="T144" i="5"/>
  <c r="R144" i="5"/>
  <c r="P144" i="5"/>
  <c r="BK144" i="5"/>
  <c r="J144" i="5"/>
  <c r="BE144" i="5"/>
  <c r="BI143" i="5"/>
  <c r="BH143" i="5"/>
  <c r="BG143" i="5"/>
  <c r="BF143" i="5"/>
  <c r="T143" i="5"/>
  <c r="T142" i="5"/>
  <c r="R143" i="5"/>
  <c r="R142" i="5"/>
  <c r="P143" i="5"/>
  <c r="P142" i="5"/>
  <c r="BK143" i="5"/>
  <c r="BK142" i="5"/>
  <c r="J142" i="5" s="1"/>
  <c r="J62" i="5" s="1"/>
  <c r="J143" i="5"/>
  <c r="BE143" i="5" s="1"/>
  <c r="BI141" i="5"/>
  <c r="BH141" i="5"/>
  <c r="BG141" i="5"/>
  <c r="BF141" i="5"/>
  <c r="T141" i="5"/>
  <c r="R141" i="5"/>
  <c r="P141" i="5"/>
  <c r="BK141" i="5"/>
  <c r="J141" i="5"/>
  <c r="BE141" i="5"/>
  <c r="BI140" i="5"/>
  <c r="BH140" i="5"/>
  <c r="BG140" i="5"/>
  <c r="BF140" i="5"/>
  <c r="T140" i="5"/>
  <c r="R140" i="5"/>
  <c r="P140" i="5"/>
  <c r="BK140" i="5"/>
  <c r="J140" i="5"/>
  <c r="BE140" i="5"/>
  <c r="BI139" i="5"/>
  <c r="BH139" i="5"/>
  <c r="BG139" i="5"/>
  <c r="BF139" i="5"/>
  <c r="T139" i="5"/>
  <c r="R139" i="5"/>
  <c r="P139" i="5"/>
  <c r="BK139" i="5"/>
  <c r="J139" i="5"/>
  <c r="BE139" i="5"/>
  <c r="BI138" i="5"/>
  <c r="BH138" i="5"/>
  <c r="BG138" i="5"/>
  <c r="BF138" i="5"/>
  <c r="T138" i="5"/>
  <c r="R138" i="5"/>
  <c r="P138" i="5"/>
  <c r="BK138" i="5"/>
  <c r="J138" i="5"/>
  <c r="BE138" i="5"/>
  <c r="BI137" i="5"/>
  <c r="BH137" i="5"/>
  <c r="BG137" i="5"/>
  <c r="BF137" i="5"/>
  <c r="T137" i="5"/>
  <c r="R137" i="5"/>
  <c r="P137" i="5"/>
  <c r="BK137" i="5"/>
  <c r="J137" i="5"/>
  <c r="BE137" i="5"/>
  <c r="BI136" i="5"/>
  <c r="BH136" i="5"/>
  <c r="BG136" i="5"/>
  <c r="BF136" i="5"/>
  <c r="T136" i="5"/>
  <c r="R136" i="5"/>
  <c r="P136" i="5"/>
  <c r="BK136" i="5"/>
  <c r="J136" i="5"/>
  <c r="BE136" i="5"/>
  <c r="BI135" i="5"/>
  <c r="BH135" i="5"/>
  <c r="BG135" i="5"/>
  <c r="BF135" i="5"/>
  <c r="T135" i="5"/>
  <c r="R135" i="5"/>
  <c r="P135" i="5"/>
  <c r="BK135" i="5"/>
  <c r="J135" i="5"/>
  <c r="BE135" i="5"/>
  <c r="BI134" i="5"/>
  <c r="BH134" i="5"/>
  <c r="BG134" i="5"/>
  <c r="BF134" i="5"/>
  <c r="T134" i="5"/>
  <c r="R134" i="5"/>
  <c r="P134" i="5"/>
  <c r="BK134" i="5"/>
  <c r="J134" i="5"/>
  <c r="BE134" i="5"/>
  <c r="BI133" i="5"/>
  <c r="BH133" i="5"/>
  <c r="BG133" i="5"/>
  <c r="BF133" i="5"/>
  <c r="T133" i="5"/>
  <c r="R133" i="5"/>
  <c r="P133" i="5"/>
  <c r="BK133" i="5"/>
  <c r="J133" i="5"/>
  <c r="BE133" i="5"/>
  <c r="BI132" i="5"/>
  <c r="BH132" i="5"/>
  <c r="BG132" i="5"/>
  <c r="BF132" i="5"/>
  <c r="T132" i="5"/>
  <c r="R132" i="5"/>
  <c r="P132" i="5"/>
  <c r="BK132" i="5"/>
  <c r="J132" i="5"/>
  <c r="BE132" i="5"/>
  <c r="BI131" i="5"/>
  <c r="BH131" i="5"/>
  <c r="BG131" i="5"/>
  <c r="BF131" i="5"/>
  <c r="T131" i="5"/>
  <c r="R131" i="5"/>
  <c r="P131" i="5"/>
  <c r="BK131" i="5"/>
  <c r="J131" i="5"/>
  <c r="BE131" i="5"/>
  <c r="BI130" i="5"/>
  <c r="BH130" i="5"/>
  <c r="BG130" i="5"/>
  <c r="BF130" i="5"/>
  <c r="T130" i="5"/>
  <c r="R130" i="5"/>
  <c r="P130" i="5"/>
  <c r="BK130" i="5"/>
  <c r="J130" i="5"/>
  <c r="BE130" i="5"/>
  <c r="BI129" i="5"/>
  <c r="BH129" i="5"/>
  <c r="BG129" i="5"/>
  <c r="BF129" i="5"/>
  <c r="T129" i="5"/>
  <c r="R129" i="5"/>
  <c r="P129" i="5"/>
  <c r="BK129" i="5"/>
  <c r="J129" i="5"/>
  <c r="BE129" i="5"/>
  <c r="BI128" i="5"/>
  <c r="BH128" i="5"/>
  <c r="BG128" i="5"/>
  <c r="BF128" i="5"/>
  <c r="T128" i="5"/>
  <c r="R128" i="5"/>
  <c r="P128" i="5"/>
  <c r="BK128" i="5"/>
  <c r="J128" i="5"/>
  <c r="BE128" i="5"/>
  <c r="BI127" i="5"/>
  <c r="BH127" i="5"/>
  <c r="BG127" i="5"/>
  <c r="BF127" i="5"/>
  <c r="T127" i="5"/>
  <c r="R127" i="5"/>
  <c r="P127" i="5"/>
  <c r="BK127" i="5"/>
  <c r="J127" i="5"/>
  <c r="BE127" i="5"/>
  <c r="BI126" i="5"/>
  <c r="BH126" i="5"/>
  <c r="BG126" i="5"/>
  <c r="BF126" i="5"/>
  <c r="T126" i="5"/>
  <c r="R126" i="5"/>
  <c r="R84" i="5" s="1"/>
  <c r="R83" i="5" s="1"/>
  <c r="R82" i="5" s="1"/>
  <c r="P126" i="5"/>
  <c r="BK126" i="5"/>
  <c r="J126" i="5"/>
  <c r="BE126" i="5"/>
  <c r="BI125" i="5"/>
  <c r="BH125" i="5"/>
  <c r="BG125" i="5"/>
  <c r="BF125" i="5"/>
  <c r="T125" i="5"/>
  <c r="R125" i="5"/>
  <c r="P125" i="5"/>
  <c r="BK125" i="5"/>
  <c r="J125" i="5"/>
  <c r="BE125" i="5"/>
  <c r="BI85" i="5"/>
  <c r="F37" i="5"/>
  <c r="BD58" i="1" s="1"/>
  <c r="BH85" i="5"/>
  <c r="F36" i="5" s="1"/>
  <c r="BC58" i="1" s="1"/>
  <c r="BG85" i="5"/>
  <c r="F35" i="5"/>
  <c r="BB58" i="1" s="1"/>
  <c r="BF85" i="5"/>
  <c r="F34" i="5" s="1"/>
  <c r="BA58" i="1" s="1"/>
  <c r="T85" i="5"/>
  <c r="T84" i="5"/>
  <c r="T83" i="5" s="1"/>
  <c r="T82" i="5" s="1"/>
  <c r="R85" i="5"/>
  <c r="P85" i="5"/>
  <c r="P84" i="5"/>
  <c r="P83" i="5" s="1"/>
  <c r="P82" i="5" s="1"/>
  <c r="AU58" i="1" s="1"/>
  <c r="BK85" i="5"/>
  <c r="BK84" i="5" s="1"/>
  <c r="J85" i="5"/>
  <c r="BE85" i="5" s="1"/>
  <c r="F76" i="5"/>
  <c r="E74" i="5"/>
  <c r="F52" i="5"/>
  <c r="E50" i="5"/>
  <c r="J24" i="5"/>
  <c r="E24" i="5"/>
  <c r="J79" i="5" s="1"/>
  <c r="J55" i="5"/>
  <c r="J23" i="5"/>
  <c r="J21" i="5"/>
  <c r="E21" i="5"/>
  <c r="J78" i="5"/>
  <c r="J54" i="5"/>
  <c r="J20" i="5"/>
  <c r="J18" i="5"/>
  <c r="E18" i="5"/>
  <c r="F55" i="5" s="1"/>
  <c r="J17" i="5"/>
  <c r="J15" i="5"/>
  <c r="E15" i="5"/>
  <c r="F54" i="5" s="1"/>
  <c r="F78" i="5"/>
  <c r="J14" i="5"/>
  <c r="J12" i="5"/>
  <c r="J52" i="5" s="1"/>
  <c r="J76" i="5"/>
  <c r="E7" i="5"/>
  <c r="E48" i="5" s="1"/>
  <c r="J37" i="4"/>
  <c r="J36" i="4"/>
  <c r="AY57" i="1" s="1"/>
  <c r="J35" i="4"/>
  <c r="AX57" i="1" s="1"/>
  <c r="BI102" i="4"/>
  <c r="BH102" i="4"/>
  <c r="BG102" i="4"/>
  <c r="BF102" i="4"/>
  <c r="T102" i="4"/>
  <c r="R102" i="4"/>
  <c r="P102" i="4"/>
  <c r="BK102" i="4"/>
  <c r="J102" i="4"/>
  <c r="BE102" i="4" s="1"/>
  <c r="BI101" i="4"/>
  <c r="BH101" i="4"/>
  <c r="BG101" i="4"/>
  <c r="BF101" i="4"/>
  <c r="T101" i="4"/>
  <c r="R101" i="4"/>
  <c r="P101" i="4"/>
  <c r="BK101" i="4"/>
  <c r="J101" i="4"/>
  <c r="BE101" i="4" s="1"/>
  <c r="BI100" i="4"/>
  <c r="BH100" i="4"/>
  <c r="BG100" i="4"/>
  <c r="BF100" i="4"/>
  <c r="T100" i="4"/>
  <c r="T99" i="4" s="1"/>
  <c r="R100" i="4"/>
  <c r="R99" i="4" s="1"/>
  <c r="P100" i="4"/>
  <c r="P99" i="4" s="1"/>
  <c r="BK100" i="4"/>
  <c r="BK99" i="4" s="1"/>
  <c r="J99" i="4" s="1"/>
  <c r="J66" i="4" s="1"/>
  <c r="J100" i="4"/>
  <c r="BE100" i="4"/>
  <c r="BI98" i="4"/>
  <c r="BH98" i="4"/>
  <c r="BG98" i="4"/>
  <c r="BF98" i="4"/>
  <c r="T98" i="4"/>
  <c r="R98" i="4"/>
  <c r="P98" i="4"/>
  <c r="BK98" i="4"/>
  <c r="J98" i="4"/>
  <c r="BE98" i="4" s="1"/>
  <c r="BI97" i="4"/>
  <c r="BH97" i="4"/>
  <c r="BG97" i="4"/>
  <c r="BF97" i="4"/>
  <c r="T97" i="4"/>
  <c r="T96" i="4" s="1"/>
  <c r="R97" i="4"/>
  <c r="R96" i="4" s="1"/>
  <c r="P97" i="4"/>
  <c r="P96" i="4" s="1"/>
  <c r="BK97" i="4"/>
  <c r="BK96" i="4" s="1"/>
  <c r="J96" i="4" s="1"/>
  <c r="J65" i="4" s="1"/>
  <c r="J97" i="4"/>
  <c r="BE97" i="4"/>
  <c r="BI95" i="4"/>
  <c r="BH95" i="4"/>
  <c r="BG95" i="4"/>
  <c r="BF95" i="4"/>
  <c r="T95" i="4"/>
  <c r="T94" i="4" s="1"/>
  <c r="R95" i="4"/>
  <c r="R94" i="4" s="1"/>
  <c r="P95" i="4"/>
  <c r="P94" i="4" s="1"/>
  <c r="BK95" i="4"/>
  <c r="BK94" i="4" s="1"/>
  <c r="J94" i="4" s="1"/>
  <c r="J64" i="4" s="1"/>
  <c r="J95" i="4"/>
  <c r="BE95" i="4"/>
  <c r="BI93" i="4"/>
  <c r="BH93" i="4"/>
  <c r="BG93" i="4"/>
  <c r="BF93" i="4"/>
  <c r="T93" i="4"/>
  <c r="T92" i="4" s="1"/>
  <c r="R93" i="4"/>
  <c r="R92" i="4" s="1"/>
  <c r="P93" i="4"/>
  <c r="P92" i="4" s="1"/>
  <c r="BK93" i="4"/>
  <c r="BK92" i="4" s="1"/>
  <c r="J92" i="4" s="1"/>
  <c r="J63" i="4" s="1"/>
  <c r="J93" i="4"/>
  <c r="BE93" i="4"/>
  <c r="BI91" i="4"/>
  <c r="BH91" i="4"/>
  <c r="BG91" i="4"/>
  <c r="BF91" i="4"/>
  <c r="T91" i="4"/>
  <c r="R91" i="4"/>
  <c r="P91" i="4"/>
  <c r="BK91" i="4"/>
  <c r="J91" i="4"/>
  <c r="BE91" i="4" s="1"/>
  <c r="BI90" i="4"/>
  <c r="F37" i="4" s="1"/>
  <c r="BD57" i="1" s="1"/>
  <c r="BH90" i="4"/>
  <c r="F36" i="4"/>
  <c r="BC57" i="1" s="1"/>
  <c r="BG90" i="4"/>
  <c r="F35" i="4" s="1"/>
  <c r="BB57" i="1" s="1"/>
  <c r="BF90" i="4"/>
  <c r="J34" i="4"/>
  <c r="AW57" i="1" s="1"/>
  <c r="F34" i="4"/>
  <c r="BA57" i="1" s="1"/>
  <c r="T90" i="4"/>
  <c r="T89" i="4" s="1"/>
  <c r="R90" i="4"/>
  <c r="R89" i="4"/>
  <c r="P90" i="4"/>
  <c r="P89" i="4" s="1"/>
  <c r="P88" i="4" s="1"/>
  <c r="P87" i="4" s="1"/>
  <c r="P86" i="4" s="1"/>
  <c r="AU57" i="1" s="1"/>
  <c r="BK90" i="4"/>
  <c r="BK89" i="4" s="1"/>
  <c r="J90" i="4"/>
  <c r="BE90" i="4" s="1"/>
  <c r="F80" i="4"/>
  <c r="E78" i="4"/>
  <c r="F52" i="4"/>
  <c r="E50" i="4"/>
  <c r="J24" i="4"/>
  <c r="E24" i="4"/>
  <c r="J55" i="4" s="1"/>
  <c r="J83" i="4"/>
  <c r="J23" i="4"/>
  <c r="J21" i="4"/>
  <c r="E21" i="4"/>
  <c r="J82" i="4" s="1"/>
  <c r="J54" i="4"/>
  <c r="J20" i="4"/>
  <c r="J18" i="4"/>
  <c r="E18" i="4"/>
  <c r="F83" i="4"/>
  <c r="F55" i="4"/>
  <c r="J17" i="4"/>
  <c r="J15" i="4"/>
  <c r="E15" i="4"/>
  <c r="F54" i="4" s="1"/>
  <c r="J14" i="4"/>
  <c r="J12" i="4"/>
  <c r="J52" i="4" s="1"/>
  <c r="E7" i="4"/>
  <c r="E48" i="4" s="1"/>
  <c r="E76" i="4"/>
  <c r="J37" i="3"/>
  <c r="J36" i="3"/>
  <c r="AY56" i="1"/>
  <c r="J35" i="3"/>
  <c r="AX56" i="1"/>
  <c r="BI97" i="3"/>
  <c r="BH97" i="3"/>
  <c r="BG97" i="3"/>
  <c r="BF97" i="3"/>
  <c r="T97" i="3"/>
  <c r="R97" i="3"/>
  <c r="P97" i="3"/>
  <c r="BK97" i="3"/>
  <c r="J97" i="3"/>
  <c r="BE97" i="3"/>
  <c r="BI96" i="3"/>
  <c r="BH96" i="3"/>
  <c r="BG96" i="3"/>
  <c r="BF96" i="3"/>
  <c r="T96" i="3"/>
  <c r="R96" i="3"/>
  <c r="P96" i="3"/>
  <c r="BK96" i="3"/>
  <c r="J96" i="3"/>
  <c r="BE96" i="3"/>
  <c r="BI95" i="3"/>
  <c r="BH95" i="3"/>
  <c r="BG95" i="3"/>
  <c r="BF95" i="3"/>
  <c r="T95" i="3"/>
  <c r="R95" i="3"/>
  <c r="P95" i="3"/>
  <c r="BK95" i="3"/>
  <c r="J95" i="3"/>
  <c r="BE95" i="3"/>
  <c r="BI94" i="3"/>
  <c r="BH94" i="3"/>
  <c r="BG94" i="3"/>
  <c r="BF94" i="3"/>
  <c r="T94" i="3"/>
  <c r="T93" i="3"/>
  <c r="R94" i="3"/>
  <c r="R93" i="3"/>
  <c r="P94" i="3"/>
  <c r="P93" i="3"/>
  <c r="BK94" i="3"/>
  <c r="BK93" i="3"/>
  <c r="J93" i="3" s="1"/>
  <c r="J62" i="3" s="1"/>
  <c r="J94" i="3"/>
  <c r="BE94" i="3" s="1"/>
  <c r="BI92" i="3"/>
  <c r="BH92" i="3"/>
  <c r="BG92" i="3"/>
  <c r="BF92" i="3"/>
  <c r="T92" i="3"/>
  <c r="R92" i="3"/>
  <c r="P92" i="3"/>
  <c r="BK92" i="3"/>
  <c r="J92" i="3"/>
  <c r="BE92" i="3"/>
  <c r="BI91" i="3"/>
  <c r="BH91" i="3"/>
  <c r="BG91" i="3"/>
  <c r="BF91" i="3"/>
  <c r="T91" i="3"/>
  <c r="R91" i="3"/>
  <c r="P91" i="3"/>
  <c r="BK91" i="3"/>
  <c r="J91" i="3"/>
  <c r="BE91" i="3"/>
  <c r="BI90" i="3"/>
  <c r="BH90" i="3"/>
  <c r="BG90" i="3"/>
  <c r="BF90" i="3"/>
  <c r="T90" i="3"/>
  <c r="R90" i="3"/>
  <c r="P90" i="3"/>
  <c r="BK90" i="3"/>
  <c r="J90" i="3"/>
  <c r="BE90" i="3"/>
  <c r="BI89" i="3"/>
  <c r="BH89" i="3"/>
  <c r="BG89" i="3"/>
  <c r="BF89" i="3"/>
  <c r="T89" i="3"/>
  <c r="R89" i="3"/>
  <c r="P89" i="3"/>
  <c r="BK89" i="3"/>
  <c r="J89" i="3"/>
  <c r="BE89" i="3"/>
  <c r="BI88" i="3"/>
  <c r="BH88" i="3"/>
  <c r="BG88" i="3"/>
  <c r="BF88" i="3"/>
  <c r="T88" i="3"/>
  <c r="R88" i="3"/>
  <c r="P88" i="3"/>
  <c r="BK88" i="3"/>
  <c r="J88" i="3"/>
  <c r="BE88" i="3"/>
  <c r="BI87" i="3"/>
  <c r="BH87" i="3"/>
  <c r="BG87" i="3"/>
  <c r="BF87" i="3"/>
  <c r="T87" i="3"/>
  <c r="R87" i="3"/>
  <c r="R84" i="3" s="1"/>
  <c r="R83" i="3" s="1"/>
  <c r="R82" i="3" s="1"/>
  <c r="P87" i="3"/>
  <c r="BK87" i="3"/>
  <c r="J87" i="3"/>
  <c r="BE87" i="3"/>
  <c r="BI86" i="3"/>
  <c r="BH86" i="3"/>
  <c r="BG86" i="3"/>
  <c r="BF86" i="3"/>
  <c r="T86" i="3"/>
  <c r="R86" i="3"/>
  <c r="P86" i="3"/>
  <c r="BK86" i="3"/>
  <c r="J86" i="3"/>
  <c r="BE86" i="3"/>
  <c r="BI85" i="3"/>
  <c r="F37" i="3"/>
  <c r="BD56" i="1" s="1"/>
  <c r="BH85" i="3"/>
  <c r="BG85" i="3"/>
  <c r="F35" i="3"/>
  <c r="BB56" i="1" s="1"/>
  <c r="BF85" i="3"/>
  <c r="T85" i="3"/>
  <c r="T84" i="3"/>
  <c r="T83" i="3" s="1"/>
  <c r="T82" i="3" s="1"/>
  <c r="R85" i="3"/>
  <c r="P85" i="3"/>
  <c r="P84" i="3"/>
  <c r="P83" i="3" s="1"/>
  <c r="P82" i="3"/>
  <c r="AU56" i="1" s="1"/>
  <c r="BK85" i="3"/>
  <c r="J85" i="3"/>
  <c r="BE85" i="3" s="1"/>
  <c r="F33" i="3" s="1"/>
  <c r="AZ56" i="1" s="1"/>
  <c r="F76" i="3"/>
  <c r="E74" i="3"/>
  <c r="F52" i="3"/>
  <c r="E50" i="3"/>
  <c r="J24" i="3"/>
  <c r="E24" i="3"/>
  <c r="J79" i="3" s="1"/>
  <c r="J55" i="3"/>
  <c r="J23" i="3"/>
  <c r="J21" i="3"/>
  <c r="E21" i="3"/>
  <c r="J78" i="3"/>
  <c r="J54" i="3"/>
  <c r="J20" i="3"/>
  <c r="J18" i="3"/>
  <c r="E18" i="3"/>
  <c r="J17" i="3"/>
  <c r="J15" i="3"/>
  <c r="E15" i="3"/>
  <c r="F54" i="3" s="1"/>
  <c r="F78" i="3"/>
  <c r="J14" i="3"/>
  <c r="J12" i="3"/>
  <c r="J52" i="3" s="1"/>
  <c r="J76" i="3"/>
  <c r="E7" i="3"/>
  <c r="E72" i="3" s="1"/>
  <c r="E48" i="3"/>
  <c r="J37" i="2"/>
  <c r="J36" i="2"/>
  <c r="AY55" i="1" s="1"/>
  <c r="J35" i="2"/>
  <c r="AX55" i="1" s="1"/>
  <c r="BI642" i="2"/>
  <c r="BH642" i="2"/>
  <c r="BG642" i="2"/>
  <c r="BF642" i="2"/>
  <c r="T642" i="2"/>
  <c r="T641" i="2" s="1"/>
  <c r="R642" i="2"/>
  <c r="R641" i="2" s="1"/>
  <c r="P642" i="2"/>
  <c r="P641" i="2" s="1"/>
  <c r="BK642" i="2"/>
  <c r="BK641" i="2" s="1"/>
  <c r="J641" i="2"/>
  <c r="J82" i="2" s="1"/>
  <c r="J642" i="2"/>
  <c r="BE642" i="2"/>
  <c r="BI640" i="2"/>
  <c r="BH640" i="2"/>
  <c r="BG640" i="2"/>
  <c r="BF640" i="2"/>
  <c r="T640" i="2"/>
  <c r="R640" i="2"/>
  <c r="P640" i="2"/>
  <c r="BK640" i="2"/>
  <c r="J640" i="2"/>
  <c r="BE640" i="2" s="1"/>
  <c r="BI636" i="2"/>
  <c r="BH636" i="2"/>
  <c r="BG636" i="2"/>
  <c r="BF636" i="2"/>
  <c r="T636" i="2"/>
  <c r="R636" i="2"/>
  <c r="P636" i="2"/>
  <c r="BK636" i="2"/>
  <c r="J636" i="2"/>
  <c r="BE636" i="2" s="1"/>
  <c r="BI632" i="2"/>
  <c r="BH632" i="2"/>
  <c r="BG632" i="2"/>
  <c r="BF632" i="2"/>
  <c r="T632" i="2"/>
  <c r="R632" i="2"/>
  <c r="R631" i="2" s="1"/>
  <c r="P632" i="2"/>
  <c r="BK632" i="2"/>
  <c r="BK631" i="2" s="1"/>
  <c r="BK623" i="2" s="1"/>
  <c r="J623" i="2" s="1"/>
  <c r="J79" i="2" s="1"/>
  <c r="J632" i="2"/>
  <c r="BE632" i="2"/>
  <c r="BI630" i="2"/>
  <c r="BH630" i="2"/>
  <c r="BG630" i="2"/>
  <c r="BF630" i="2"/>
  <c r="T630" i="2"/>
  <c r="R630" i="2"/>
  <c r="P630" i="2"/>
  <c r="BK630" i="2"/>
  <c r="J630" i="2"/>
  <c r="BE630" i="2" s="1"/>
  <c r="BI626" i="2"/>
  <c r="BH626" i="2"/>
  <c r="BG626" i="2"/>
  <c r="BF626" i="2"/>
  <c r="T626" i="2"/>
  <c r="R626" i="2"/>
  <c r="P626" i="2"/>
  <c r="BK626" i="2"/>
  <c r="J626" i="2"/>
  <c r="BE626" i="2" s="1"/>
  <c r="BI625" i="2"/>
  <c r="BH625" i="2"/>
  <c r="BG625" i="2"/>
  <c r="BF625" i="2"/>
  <c r="T625" i="2"/>
  <c r="R625" i="2"/>
  <c r="R624" i="2"/>
  <c r="P625" i="2"/>
  <c r="P624" i="2" s="1"/>
  <c r="BK625" i="2"/>
  <c r="BK624" i="2"/>
  <c r="J624" i="2" s="1"/>
  <c r="J625" i="2"/>
  <c r="BE625" i="2" s="1"/>
  <c r="J80" i="2"/>
  <c r="BI621" i="2"/>
  <c r="BH621" i="2"/>
  <c r="BG621" i="2"/>
  <c r="BF621" i="2"/>
  <c r="T621" i="2"/>
  <c r="T620" i="2" s="1"/>
  <c r="R621" i="2"/>
  <c r="R620" i="2" s="1"/>
  <c r="P621" i="2"/>
  <c r="P620" i="2" s="1"/>
  <c r="BK621" i="2"/>
  <c r="BK620" i="2" s="1"/>
  <c r="J620" i="2" s="1"/>
  <c r="J78" i="2" s="1"/>
  <c r="J621" i="2"/>
  <c r="BE621" i="2"/>
  <c r="BI619" i="2"/>
  <c r="BH619" i="2"/>
  <c r="BG619" i="2"/>
  <c r="BF619" i="2"/>
  <c r="T619" i="2"/>
  <c r="R619" i="2"/>
  <c r="P619" i="2"/>
  <c r="BK619" i="2"/>
  <c r="J619" i="2"/>
  <c r="BE619" i="2" s="1"/>
  <c r="BI607" i="2"/>
  <c r="BH607" i="2"/>
  <c r="BG607" i="2"/>
  <c r="BF607" i="2"/>
  <c r="T607" i="2"/>
  <c r="R607" i="2"/>
  <c r="R606" i="2" s="1"/>
  <c r="P607" i="2"/>
  <c r="BK607" i="2"/>
  <c r="BK606" i="2" s="1"/>
  <c r="J606" i="2" s="1"/>
  <c r="J77" i="2" s="1"/>
  <c r="J607" i="2"/>
  <c r="BE607" i="2"/>
  <c r="BI605" i="2"/>
  <c r="BH605" i="2"/>
  <c r="BG605" i="2"/>
  <c r="BF605" i="2"/>
  <c r="T605" i="2"/>
  <c r="R605" i="2"/>
  <c r="P605" i="2"/>
  <c r="BK605" i="2"/>
  <c r="J605" i="2"/>
  <c r="BE605" i="2" s="1"/>
  <c r="BI595" i="2"/>
  <c r="BH595" i="2"/>
  <c r="BG595" i="2"/>
  <c r="BF595" i="2"/>
  <c r="T595" i="2"/>
  <c r="R595" i="2"/>
  <c r="P595" i="2"/>
  <c r="BK595" i="2"/>
  <c r="J595" i="2"/>
  <c r="BE595" i="2"/>
  <c r="BI567" i="2"/>
  <c r="BH567" i="2"/>
  <c r="BG567" i="2"/>
  <c r="BF567" i="2"/>
  <c r="T567" i="2"/>
  <c r="R567" i="2"/>
  <c r="R559" i="2" s="1"/>
  <c r="P567" i="2"/>
  <c r="BK567" i="2"/>
  <c r="J567" i="2"/>
  <c r="BE567" i="2"/>
  <c r="BI565" i="2"/>
  <c r="BH565" i="2"/>
  <c r="BG565" i="2"/>
  <c r="BF565" i="2"/>
  <c r="T565" i="2"/>
  <c r="R565" i="2"/>
  <c r="P565" i="2"/>
  <c r="BK565" i="2"/>
  <c r="BK559" i="2" s="1"/>
  <c r="J559" i="2" s="1"/>
  <c r="J76" i="2" s="1"/>
  <c r="J565" i="2"/>
  <c r="BE565" i="2"/>
  <c r="BI560" i="2"/>
  <c r="BH560" i="2"/>
  <c r="BG560" i="2"/>
  <c r="BF560" i="2"/>
  <c r="T560" i="2"/>
  <c r="T559" i="2"/>
  <c r="R560" i="2"/>
  <c r="P560" i="2"/>
  <c r="P559" i="2"/>
  <c r="BK560" i="2"/>
  <c r="J560" i="2"/>
  <c r="BE560" i="2" s="1"/>
  <c r="BI558" i="2"/>
  <c r="BH558" i="2"/>
  <c r="BG558" i="2"/>
  <c r="BF558" i="2"/>
  <c r="T558" i="2"/>
  <c r="R558" i="2"/>
  <c r="P558" i="2"/>
  <c r="BK558" i="2"/>
  <c r="J558" i="2"/>
  <c r="BE558" i="2"/>
  <c r="BI557" i="2"/>
  <c r="BH557" i="2"/>
  <c r="BG557" i="2"/>
  <c r="BF557" i="2"/>
  <c r="T557" i="2"/>
  <c r="R557" i="2"/>
  <c r="P557" i="2"/>
  <c r="BK557" i="2"/>
  <c r="J557" i="2"/>
  <c r="BE557" i="2"/>
  <c r="BI556" i="2"/>
  <c r="BH556" i="2"/>
  <c r="BG556" i="2"/>
  <c r="BF556" i="2"/>
  <c r="T556" i="2"/>
  <c r="R556" i="2"/>
  <c r="P556" i="2"/>
  <c r="BK556" i="2"/>
  <c r="J556" i="2"/>
  <c r="BE556" i="2"/>
  <c r="BI555" i="2"/>
  <c r="BH555" i="2"/>
  <c r="BG555" i="2"/>
  <c r="BF555" i="2"/>
  <c r="T555" i="2"/>
  <c r="T554" i="2"/>
  <c r="R555" i="2"/>
  <c r="R554" i="2"/>
  <c r="P555" i="2"/>
  <c r="P554" i="2"/>
  <c r="BK555" i="2"/>
  <c r="BK554" i="2"/>
  <c r="J554" i="2" s="1"/>
  <c r="J75" i="2" s="1"/>
  <c r="J555" i="2"/>
  <c r="BE555" i="2" s="1"/>
  <c r="BI553" i="2"/>
  <c r="BH553" i="2"/>
  <c r="BG553" i="2"/>
  <c r="BF553" i="2"/>
  <c r="T553" i="2"/>
  <c r="R553" i="2"/>
  <c r="P553" i="2"/>
  <c r="BK553" i="2"/>
  <c r="BK551" i="2" s="1"/>
  <c r="J551" i="2" s="1"/>
  <c r="J74" i="2" s="1"/>
  <c r="J553" i="2"/>
  <c r="BE553" i="2"/>
  <c r="BI552" i="2"/>
  <c r="BH552" i="2"/>
  <c r="BG552" i="2"/>
  <c r="BF552" i="2"/>
  <c r="T552" i="2"/>
  <c r="T551" i="2"/>
  <c r="R552" i="2"/>
  <c r="R551" i="2"/>
  <c r="P552" i="2"/>
  <c r="P551" i="2"/>
  <c r="BK552" i="2"/>
  <c r="J552" i="2"/>
  <c r="BE552" i="2" s="1"/>
  <c r="BI550" i="2"/>
  <c r="BH550" i="2"/>
  <c r="BG550" i="2"/>
  <c r="BF550" i="2"/>
  <c r="T550" i="2"/>
  <c r="R550" i="2"/>
  <c r="R541" i="2" s="1"/>
  <c r="P550" i="2"/>
  <c r="BK550" i="2"/>
  <c r="J550" i="2"/>
  <c r="BE550" i="2"/>
  <c r="BI546" i="2"/>
  <c r="BH546" i="2"/>
  <c r="BG546" i="2"/>
  <c r="BF546" i="2"/>
  <c r="T546" i="2"/>
  <c r="R546" i="2"/>
  <c r="P546" i="2"/>
  <c r="BK546" i="2"/>
  <c r="BK541" i="2" s="1"/>
  <c r="J541" i="2" s="1"/>
  <c r="J73" i="2" s="1"/>
  <c r="J546" i="2"/>
  <c r="BE546" i="2"/>
  <c r="BI542" i="2"/>
  <c r="BH542" i="2"/>
  <c r="BG542" i="2"/>
  <c r="BF542" i="2"/>
  <c r="T542" i="2"/>
  <c r="T541" i="2"/>
  <c r="R542" i="2"/>
  <c r="P542" i="2"/>
  <c r="P541" i="2"/>
  <c r="BK542" i="2"/>
  <c r="J542" i="2"/>
  <c r="BE542" i="2" s="1"/>
  <c r="BI540" i="2"/>
  <c r="BH540" i="2"/>
  <c r="BG540" i="2"/>
  <c r="BF540" i="2"/>
  <c r="T540" i="2"/>
  <c r="R540" i="2"/>
  <c r="P540" i="2"/>
  <c r="BK540" i="2"/>
  <c r="J540" i="2"/>
  <c r="BE540" i="2"/>
  <c r="BI536" i="2"/>
  <c r="BH536" i="2"/>
  <c r="BG536" i="2"/>
  <c r="BF536" i="2"/>
  <c r="T536" i="2"/>
  <c r="R536" i="2"/>
  <c r="P536" i="2"/>
  <c r="BK536" i="2"/>
  <c r="J536" i="2"/>
  <c r="BE536" i="2"/>
  <c r="BI534" i="2"/>
  <c r="BH534" i="2"/>
  <c r="BG534" i="2"/>
  <c r="BF534" i="2"/>
  <c r="T534" i="2"/>
  <c r="R534" i="2"/>
  <c r="P534" i="2"/>
  <c r="BK534" i="2"/>
  <c r="J534" i="2"/>
  <c r="BE534" i="2"/>
  <c r="BI532" i="2"/>
  <c r="BH532" i="2"/>
  <c r="BG532" i="2"/>
  <c r="BF532" i="2"/>
  <c r="T532" i="2"/>
  <c r="R532" i="2"/>
  <c r="P532" i="2"/>
  <c r="BK532" i="2"/>
  <c r="J532" i="2"/>
  <c r="BE532" i="2"/>
  <c r="BI530" i="2"/>
  <c r="BH530" i="2"/>
  <c r="BG530" i="2"/>
  <c r="BF530" i="2"/>
  <c r="T530" i="2"/>
  <c r="R530" i="2"/>
  <c r="P530" i="2"/>
  <c r="BK530" i="2"/>
  <c r="J530" i="2"/>
  <c r="BE530" i="2"/>
  <c r="BI525" i="2"/>
  <c r="BH525" i="2"/>
  <c r="BG525" i="2"/>
  <c r="BF525" i="2"/>
  <c r="T525" i="2"/>
  <c r="R525" i="2"/>
  <c r="P525" i="2"/>
  <c r="BK525" i="2"/>
  <c r="J525" i="2"/>
  <c r="BE525" i="2"/>
  <c r="BI520" i="2"/>
  <c r="BH520" i="2"/>
  <c r="BG520" i="2"/>
  <c r="BF520" i="2"/>
  <c r="T520" i="2"/>
  <c r="R520" i="2"/>
  <c r="P520" i="2"/>
  <c r="BK520" i="2"/>
  <c r="J520" i="2"/>
  <c r="BE520" i="2"/>
  <c r="BI515" i="2"/>
  <c r="BH515" i="2"/>
  <c r="BG515" i="2"/>
  <c r="BF515" i="2"/>
  <c r="T515" i="2"/>
  <c r="R515" i="2"/>
  <c r="P515" i="2"/>
  <c r="BK515" i="2"/>
  <c r="J515" i="2"/>
  <c r="BE515" i="2"/>
  <c r="BI510" i="2"/>
  <c r="BH510" i="2"/>
  <c r="BG510" i="2"/>
  <c r="BF510" i="2"/>
  <c r="T510" i="2"/>
  <c r="R510" i="2"/>
  <c r="P510" i="2"/>
  <c r="BK510" i="2"/>
  <c r="J510" i="2"/>
  <c r="BE510" i="2"/>
  <c r="BI501" i="2"/>
  <c r="BH501" i="2"/>
  <c r="BG501" i="2"/>
  <c r="BF501" i="2"/>
  <c r="T501" i="2"/>
  <c r="T500" i="2"/>
  <c r="R501" i="2"/>
  <c r="R500" i="2"/>
  <c r="P501" i="2"/>
  <c r="P500" i="2"/>
  <c r="BK501" i="2"/>
  <c r="BK500" i="2"/>
  <c r="J500" i="2" s="1"/>
  <c r="J72" i="2" s="1"/>
  <c r="J501" i="2"/>
  <c r="BE501" i="2" s="1"/>
  <c r="BI499" i="2"/>
  <c r="BH499" i="2"/>
  <c r="BG499" i="2"/>
  <c r="BF499" i="2"/>
  <c r="T499" i="2"/>
  <c r="R499" i="2"/>
  <c r="P499" i="2"/>
  <c r="BK499" i="2"/>
  <c r="J499" i="2"/>
  <c r="BE499" i="2"/>
  <c r="BI492" i="2"/>
  <c r="BH492" i="2"/>
  <c r="BG492" i="2"/>
  <c r="BF492" i="2"/>
  <c r="T492" i="2"/>
  <c r="R492" i="2"/>
  <c r="P492" i="2"/>
  <c r="BK492" i="2"/>
  <c r="J492" i="2"/>
  <c r="BE492" i="2"/>
  <c r="BI484" i="2"/>
  <c r="BH484" i="2"/>
  <c r="BG484" i="2"/>
  <c r="BF484" i="2"/>
  <c r="T484" i="2"/>
  <c r="R484" i="2"/>
  <c r="P484" i="2"/>
  <c r="BK484" i="2"/>
  <c r="J484" i="2"/>
  <c r="BE484" i="2"/>
  <c r="BI476" i="2"/>
  <c r="BH476" i="2"/>
  <c r="BG476" i="2"/>
  <c r="BF476" i="2"/>
  <c r="T476" i="2"/>
  <c r="R476" i="2"/>
  <c r="R466" i="2" s="1"/>
  <c r="P476" i="2"/>
  <c r="BK476" i="2"/>
  <c r="J476" i="2"/>
  <c r="BE476" i="2"/>
  <c r="BI474" i="2"/>
  <c r="BH474" i="2"/>
  <c r="BG474" i="2"/>
  <c r="BF474" i="2"/>
  <c r="T474" i="2"/>
  <c r="R474" i="2"/>
  <c r="P474" i="2"/>
  <c r="BK474" i="2"/>
  <c r="BK466" i="2" s="1"/>
  <c r="J466" i="2" s="1"/>
  <c r="J71" i="2" s="1"/>
  <c r="J474" i="2"/>
  <c r="BE474" i="2"/>
  <c r="BI467" i="2"/>
  <c r="BH467" i="2"/>
  <c r="BG467" i="2"/>
  <c r="BF467" i="2"/>
  <c r="T467" i="2"/>
  <c r="T466" i="2"/>
  <c r="R467" i="2"/>
  <c r="P467" i="2"/>
  <c r="P466" i="2"/>
  <c r="BK467" i="2"/>
  <c r="J467" i="2"/>
  <c r="BE467" i="2" s="1"/>
  <c r="BI465" i="2"/>
  <c r="BH465" i="2"/>
  <c r="BG465" i="2"/>
  <c r="BF465" i="2"/>
  <c r="T465" i="2"/>
  <c r="R465" i="2"/>
  <c r="P465" i="2"/>
  <c r="BK465" i="2"/>
  <c r="J465" i="2"/>
  <c r="BE465" i="2"/>
  <c r="BI464" i="2"/>
  <c r="BH464" i="2"/>
  <c r="BG464" i="2"/>
  <c r="BF464" i="2"/>
  <c r="T464" i="2"/>
  <c r="R464" i="2"/>
  <c r="P464" i="2"/>
  <c r="BK464" i="2"/>
  <c r="J464" i="2"/>
  <c r="BE464" i="2"/>
  <c r="BI462" i="2"/>
  <c r="BH462" i="2"/>
  <c r="BG462" i="2"/>
  <c r="BF462" i="2"/>
  <c r="T462" i="2"/>
  <c r="R462" i="2"/>
  <c r="P462" i="2"/>
  <c r="BK462" i="2"/>
  <c r="J462" i="2"/>
  <c r="BE462" i="2"/>
  <c r="BI458" i="2"/>
  <c r="BH458" i="2"/>
  <c r="BG458" i="2"/>
  <c r="BF458" i="2"/>
  <c r="T458" i="2"/>
  <c r="R458" i="2"/>
  <c r="P458" i="2"/>
  <c r="BK458" i="2"/>
  <c r="J458" i="2"/>
  <c r="BE458" i="2"/>
  <c r="BI457" i="2"/>
  <c r="BH457" i="2"/>
  <c r="BG457" i="2"/>
  <c r="BF457" i="2"/>
  <c r="T457" i="2"/>
  <c r="R457" i="2"/>
  <c r="P457" i="2"/>
  <c r="BK457" i="2"/>
  <c r="J457" i="2"/>
  <c r="BE457" i="2"/>
  <c r="BI455" i="2"/>
  <c r="BH455" i="2"/>
  <c r="BG455" i="2"/>
  <c r="BF455" i="2"/>
  <c r="T455" i="2"/>
  <c r="R455" i="2"/>
  <c r="P455" i="2"/>
  <c r="BK455" i="2"/>
  <c r="J455" i="2"/>
  <c r="BE455" i="2"/>
  <c r="BI451" i="2"/>
  <c r="BH451" i="2"/>
  <c r="BG451" i="2"/>
  <c r="BF451" i="2"/>
  <c r="T451" i="2"/>
  <c r="R451" i="2"/>
  <c r="P451" i="2"/>
  <c r="BK451" i="2"/>
  <c r="J451" i="2"/>
  <c r="BE451" i="2"/>
  <c r="BI449" i="2"/>
  <c r="BH449" i="2"/>
  <c r="BG449" i="2"/>
  <c r="BF449" i="2"/>
  <c r="T449" i="2"/>
  <c r="R449" i="2"/>
  <c r="P449" i="2"/>
  <c r="BK449" i="2"/>
  <c r="J449" i="2"/>
  <c r="BE449" i="2"/>
  <c r="BI445" i="2"/>
  <c r="BH445" i="2"/>
  <c r="BG445" i="2"/>
  <c r="BF445" i="2"/>
  <c r="T445" i="2"/>
  <c r="R445" i="2"/>
  <c r="P445" i="2"/>
  <c r="BK445" i="2"/>
  <c r="J445" i="2"/>
  <c r="BE445" i="2"/>
  <c r="BI443" i="2"/>
  <c r="BH443" i="2"/>
  <c r="BG443" i="2"/>
  <c r="BF443" i="2"/>
  <c r="T443" i="2"/>
  <c r="R443" i="2"/>
  <c r="P443" i="2"/>
  <c r="BK443" i="2"/>
  <c r="J443" i="2"/>
  <c r="BE443" i="2"/>
  <c r="BI439" i="2"/>
  <c r="BH439" i="2"/>
  <c r="BG439" i="2"/>
  <c r="BF439" i="2"/>
  <c r="T439" i="2"/>
  <c r="T438" i="2"/>
  <c r="R439" i="2"/>
  <c r="R438" i="2" s="1"/>
  <c r="R437" i="2" s="1"/>
  <c r="P439" i="2"/>
  <c r="P438" i="2"/>
  <c r="BK439" i="2"/>
  <c r="BK438" i="2" s="1"/>
  <c r="J439" i="2"/>
  <c r="BE439" i="2"/>
  <c r="BI436" i="2"/>
  <c r="BH436" i="2"/>
  <c r="BG436" i="2"/>
  <c r="BF436" i="2"/>
  <c r="T436" i="2"/>
  <c r="T435" i="2"/>
  <c r="R436" i="2"/>
  <c r="R435" i="2"/>
  <c r="P436" i="2"/>
  <c r="P435" i="2"/>
  <c r="BK436" i="2"/>
  <c r="BK435" i="2"/>
  <c r="J435" i="2" s="1"/>
  <c r="J68" i="2" s="1"/>
  <c r="J436" i="2"/>
  <c r="BE436" i="2" s="1"/>
  <c r="BI434" i="2"/>
  <c r="BH434" i="2"/>
  <c r="BG434" i="2"/>
  <c r="BF434" i="2"/>
  <c r="T434" i="2"/>
  <c r="R434" i="2"/>
  <c r="P434" i="2"/>
  <c r="BK434" i="2"/>
  <c r="J434" i="2"/>
  <c r="BE434" i="2"/>
  <c r="BI432" i="2"/>
  <c r="BH432" i="2"/>
  <c r="BG432" i="2"/>
  <c r="BF432" i="2"/>
  <c r="T432" i="2"/>
  <c r="R432" i="2"/>
  <c r="R429" i="2" s="1"/>
  <c r="P432" i="2"/>
  <c r="BK432" i="2"/>
  <c r="J432" i="2"/>
  <c r="BE432" i="2"/>
  <c r="BI431" i="2"/>
  <c r="BH431" i="2"/>
  <c r="BG431" i="2"/>
  <c r="BF431" i="2"/>
  <c r="T431" i="2"/>
  <c r="R431" i="2"/>
  <c r="P431" i="2"/>
  <c r="BK431" i="2"/>
  <c r="BK429" i="2" s="1"/>
  <c r="J429" i="2" s="1"/>
  <c r="J67" i="2" s="1"/>
  <c r="J431" i="2"/>
  <c r="BE431" i="2"/>
  <c r="BI430" i="2"/>
  <c r="BH430" i="2"/>
  <c r="BG430" i="2"/>
  <c r="BF430" i="2"/>
  <c r="T430" i="2"/>
  <c r="T429" i="2"/>
  <c r="R430" i="2"/>
  <c r="P430" i="2"/>
  <c r="P429" i="2"/>
  <c r="BK430" i="2"/>
  <c r="J430" i="2"/>
  <c r="BE430" i="2" s="1"/>
  <c r="BI428" i="2"/>
  <c r="BH428" i="2"/>
  <c r="BG428" i="2"/>
  <c r="BF428" i="2"/>
  <c r="T428" i="2"/>
  <c r="R428" i="2"/>
  <c r="P428" i="2"/>
  <c r="BK428" i="2"/>
  <c r="J428" i="2"/>
  <c r="BE428" i="2"/>
  <c r="BI423" i="2"/>
  <c r="BH423" i="2"/>
  <c r="BG423" i="2"/>
  <c r="BF423" i="2"/>
  <c r="T423" i="2"/>
  <c r="R423" i="2"/>
  <c r="P423" i="2"/>
  <c r="BK423" i="2"/>
  <c r="J423" i="2"/>
  <c r="BE423" i="2"/>
  <c r="BI412" i="2"/>
  <c r="BH412" i="2"/>
  <c r="BG412" i="2"/>
  <c r="BF412" i="2"/>
  <c r="T412" i="2"/>
  <c r="R412" i="2"/>
  <c r="P412" i="2"/>
  <c r="BK412" i="2"/>
  <c r="J412" i="2"/>
  <c r="BE412" i="2"/>
  <c r="BI411" i="2"/>
  <c r="BH411" i="2"/>
  <c r="BG411" i="2"/>
  <c r="BF411" i="2"/>
  <c r="T411" i="2"/>
  <c r="R411" i="2"/>
  <c r="P411" i="2"/>
  <c r="BK411" i="2"/>
  <c r="J411" i="2"/>
  <c r="BE411" i="2"/>
  <c r="BI410" i="2"/>
  <c r="BH410" i="2"/>
  <c r="BG410" i="2"/>
  <c r="BF410" i="2"/>
  <c r="T410" i="2"/>
  <c r="R410" i="2"/>
  <c r="P410" i="2"/>
  <c r="BK410" i="2"/>
  <c r="J410" i="2"/>
  <c r="BE410" i="2"/>
  <c r="BI409" i="2"/>
  <c r="BH409" i="2"/>
  <c r="BG409" i="2"/>
  <c r="BF409" i="2"/>
  <c r="T409" i="2"/>
  <c r="R409" i="2"/>
  <c r="P409" i="2"/>
  <c r="BK409" i="2"/>
  <c r="J409" i="2"/>
  <c r="BE409" i="2"/>
  <c r="BI408" i="2"/>
  <c r="BH408" i="2"/>
  <c r="BG408" i="2"/>
  <c r="BF408" i="2"/>
  <c r="T408" i="2"/>
  <c r="R408" i="2"/>
  <c r="P408" i="2"/>
  <c r="BK408" i="2"/>
  <c r="J408" i="2"/>
  <c r="BE408" i="2"/>
  <c r="BI405" i="2"/>
  <c r="BH405" i="2"/>
  <c r="BG405" i="2"/>
  <c r="BF405" i="2"/>
  <c r="T405" i="2"/>
  <c r="R405" i="2"/>
  <c r="P405" i="2"/>
  <c r="BK405" i="2"/>
  <c r="J405" i="2"/>
  <c r="BE405" i="2"/>
  <c r="BI400" i="2"/>
  <c r="BH400" i="2"/>
  <c r="BG400" i="2"/>
  <c r="BF400" i="2"/>
  <c r="T400" i="2"/>
  <c r="R400" i="2"/>
  <c r="R391" i="2" s="1"/>
  <c r="P400" i="2"/>
  <c r="BK400" i="2"/>
  <c r="J400" i="2"/>
  <c r="BE400" i="2"/>
  <c r="BI396" i="2"/>
  <c r="BH396" i="2"/>
  <c r="BG396" i="2"/>
  <c r="BF396" i="2"/>
  <c r="T396" i="2"/>
  <c r="R396" i="2"/>
  <c r="P396" i="2"/>
  <c r="BK396" i="2"/>
  <c r="BK391" i="2" s="1"/>
  <c r="J391" i="2" s="1"/>
  <c r="J66" i="2" s="1"/>
  <c r="J396" i="2"/>
  <c r="BE396" i="2"/>
  <c r="BI392" i="2"/>
  <c r="BH392" i="2"/>
  <c r="BG392" i="2"/>
  <c r="BF392" i="2"/>
  <c r="T392" i="2"/>
  <c r="T391" i="2"/>
  <c r="R392" i="2"/>
  <c r="P392" i="2"/>
  <c r="P391" i="2"/>
  <c r="BK392" i="2"/>
  <c r="J392" i="2"/>
  <c r="BE392" i="2" s="1"/>
  <c r="BI386" i="2"/>
  <c r="BH386" i="2"/>
  <c r="BG386" i="2"/>
  <c r="BF386" i="2"/>
  <c r="T386" i="2"/>
  <c r="R386" i="2"/>
  <c r="P386" i="2"/>
  <c r="BK386" i="2"/>
  <c r="J386" i="2"/>
  <c r="BE386" i="2"/>
  <c r="BI381" i="2"/>
  <c r="BH381" i="2"/>
  <c r="BG381" i="2"/>
  <c r="BF381" i="2"/>
  <c r="T381" i="2"/>
  <c r="R381" i="2"/>
  <c r="P381" i="2"/>
  <c r="BK381" i="2"/>
  <c r="J381" i="2"/>
  <c r="BE381" i="2"/>
  <c r="BI376" i="2"/>
  <c r="BH376" i="2"/>
  <c r="BG376" i="2"/>
  <c r="BF376" i="2"/>
  <c r="T376" i="2"/>
  <c r="R376" i="2"/>
  <c r="P376" i="2"/>
  <c r="BK376" i="2"/>
  <c r="J376" i="2"/>
  <c r="BE376" i="2"/>
  <c r="BI371" i="2"/>
  <c r="BH371" i="2"/>
  <c r="BG371" i="2"/>
  <c r="BF371" i="2"/>
  <c r="T371" i="2"/>
  <c r="R371" i="2"/>
  <c r="P371" i="2"/>
  <c r="BK371" i="2"/>
  <c r="J371" i="2"/>
  <c r="BE371" i="2"/>
  <c r="BI366" i="2"/>
  <c r="BH366" i="2"/>
  <c r="BG366" i="2"/>
  <c r="BF366" i="2"/>
  <c r="T366" i="2"/>
  <c r="R366" i="2"/>
  <c r="P366" i="2"/>
  <c r="BK366" i="2"/>
  <c r="J366" i="2"/>
  <c r="BE366" i="2"/>
  <c r="BI361" i="2"/>
  <c r="BH361" i="2"/>
  <c r="BG361" i="2"/>
  <c r="BF361" i="2"/>
  <c r="T361" i="2"/>
  <c r="T360" i="2"/>
  <c r="R361" i="2"/>
  <c r="R360" i="2"/>
  <c r="P361" i="2"/>
  <c r="P360" i="2"/>
  <c r="BK361" i="2"/>
  <c r="BK360" i="2"/>
  <c r="J360" i="2" s="1"/>
  <c r="J65" i="2" s="1"/>
  <c r="J361" i="2"/>
  <c r="BE361" i="2" s="1"/>
  <c r="BI352" i="2"/>
  <c r="BH352" i="2"/>
  <c r="BG352" i="2"/>
  <c r="BF352" i="2"/>
  <c r="T352" i="2"/>
  <c r="R352" i="2"/>
  <c r="P352" i="2"/>
  <c r="BK352" i="2"/>
  <c r="J352" i="2"/>
  <c r="BE352" i="2"/>
  <c r="BI351" i="2"/>
  <c r="BH351" i="2"/>
  <c r="BG351" i="2"/>
  <c r="BF351" i="2"/>
  <c r="T351" i="2"/>
  <c r="R351" i="2"/>
  <c r="R342" i="2" s="1"/>
  <c r="P351" i="2"/>
  <c r="BK351" i="2"/>
  <c r="J351" i="2"/>
  <c r="BE351" i="2"/>
  <c r="BI350" i="2"/>
  <c r="BH350" i="2"/>
  <c r="BG350" i="2"/>
  <c r="BF350" i="2"/>
  <c r="T350" i="2"/>
  <c r="R350" i="2"/>
  <c r="P350" i="2"/>
  <c r="BK350" i="2"/>
  <c r="BK342" i="2" s="1"/>
  <c r="J342" i="2" s="1"/>
  <c r="J64" i="2" s="1"/>
  <c r="J350" i="2"/>
  <c r="BE350" i="2"/>
  <c r="BI343" i="2"/>
  <c r="BH343" i="2"/>
  <c r="BG343" i="2"/>
  <c r="BF343" i="2"/>
  <c r="T343" i="2"/>
  <c r="T342" i="2"/>
  <c r="R343" i="2"/>
  <c r="P343" i="2"/>
  <c r="P342" i="2"/>
  <c r="BK343" i="2"/>
  <c r="J343" i="2"/>
  <c r="BE343" i="2" s="1"/>
  <c r="BI335" i="2"/>
  <c r="BH335" i="2"/>
  <c r="BG335" i="2"/>
  <c r="BF335" i="2"/>
  <c r="T335" i="2"/>
  <c r="R335" i="2"/>
  <c r="P335" i="2"/>
  <c r="BK335" i="2"/>
  <c r="J335" i="2"/>
  <c r="BE335" i="2"/>
  <c r="BI319" i="2"/>
  <c r="BH319" i="2"/>
  <c r="BG319" i="2"/>
  <c r="BF319" i="2"/>
  <c r="T319" i="2"/>
  <c r="R319" i="2"/>
  <c r="P319" i="2"/>
  <c r="BK319" i="2"/>
  <c r="J319" i="2"/>
  <c r="BE319" i="2"/>
  <c r="BI303" i="2"/>
  <c r="BH303" i="2"/>
  <c r="BG303" i="2"/>
  <c r="BF303" i="2"/>
  <c r="T303" i="2"/>
  <c r="R303" i="2"/>
  <c r="P303" i="2"/>
  <c r="BK303" i="2"/>
  <c r="J303" i="2"/>
  <c r="BE303" i="2"/>
  <c r="BI291" i="2"/>
  <c r="BH291" i="2"/>
  <c r="BG291" i="2"/>
  <c r="BF291" i="2"/>
  <c r="T291" i="2"/>
  <c r="R291" i="2"/>
  <c r="P291" i="2"/>
  <c r="BK291" i="2"/>
  <c r="J291" i="2"/>
  <c r="BE291" i="2"/>
  <c r="BI279" i="2"/>
  <c r="BH279" i="2"/>
  <c r="BG279" i="2"/>
  <c r="BF279" i="2"/>
  <c r="T279" i="2"/>
  <c r="R279" i="2"/>
  <c r="R249" i="2" s="1"/>
  <c r="P279" i="2"/>
  <c r="BK279" i="2"/>
  <c r="J279" i="2"/>
  <c r="BE279" i="2"/>
  <c r="BI263" i="2"/>
  <c r="BH263" i="2"/>
  <c r="BG263" i="2"/>
  <c r="BF263" i="2"/>
  <c r="T263" i="2"/>
  <c r="R263" i="2"/>
  <c r="P263" i="2"/>
  <c r="BK263" i="2"/>
  <c r="BK249" i="2" s="1"/>
  <c r="J249" i="2" s="1"/>
  <c r="J63" i="2" s="1"/>
  <c r="J263" i="2"/>
  <c r="BE263" i="2"/>
  <c r="BI250" i="2"/>
  <c r="BH250" i="2"/>
  <c r="BG250" i="2"/>
  <c r="BF250" i="2"/>
  <c r="T250" i="2"/>
  <c r="T249" i="2"/>
  <c r="R250" i="2"/>
  <c r="P250" i="2"/>
  <c r="P249" i="2"/>
  <c r="BK250" i="2"/>
  <c r="J250" i="2"/>
  <c r="BE250" i="2" s="1"/>
  <c r="BI244" i="2"/>
  <c r="BH244" i="2"/>
  <c r="BG244" i="2"/>
  <c r="BF244" i="2"/>
  <c r="T244" i="2"/>
  <c r="R244" i="2"/>
  <c r="P244" i="2"/>
  <c r="BK244" i="2"/>
  <c r="J244" i="2"/>
  <c r="BE244" i="2"/>
  <c r="BI243" i="2"/>
  <c r="BH243" i="2"/>
  <c r="BG243" i="2"/>
  <c r="BF243" i="2"/>
  <c r="T243" i="2"/>
  <c r="R243" i="2"/>
  <c r="P243" i="2"/>
  <c r="BK243" i="2"/>
  <c r="J243" i="2"/>
  <c r="BE243" i="2"/>
  <c r="BI237" i="2"/>
  <c r="BH237" i="2"/>
  <c r="BG237" i="2"/>
  <c r="BF237" i="2"/>
  <c r="T237" i="2"/>
  <c r="R237" i="2"/>
  <c r="P237" i="2"/>
  <c r="BK237" i="2"/>
  <c r="J237" i="2"/>
  <c r="BE237" i="2"/>
  <c r="BI231" i="2"/>
  <c r="BH231" i="2"/>
  <c r="BG231" i="2"/>
  <c r="BF231" i="2"/>
  <c r="T231" i="2"/>
  <c r="R231" i="2"/>
  <c r="P231" i="2"/>
  <c r="BK231" i="2"/>
  <c r="J231" i="2"/>
  <c r="BE231" i="2"/>
  <c r="BI225" i="2"/>
  <c r="BH225" i="2"/>
  <c r="BG225" i="2"/>
  <c r="BF225" i="2"/>
  <c r="T225" i="2"/>
  <c r="R225" i="2"/>
  <c r="P225" i="2"/>
  <c r="BK225" i="2"/>
  <c r="J225" i="2"/>
  <c r="BE225" i="2"/>
  <c r="BI219" i="2"/>
  <c r="BH219" i="2"/>
  <c r="BG219" i="2"/>
  <c r="BF219" i="2"/>
  <c r="T219" i="2"/>
  <c r="R219" i="2"/>
  <c r="P219" i="2"/>
  <c r="BK219" i="2"/>
  <c r="J219" i="2"/>
  <c r="BE219" i="2"/>
  <c r="BI213" i="2"/>
  <c r="BH213" i="2"/>
  <c r="BG213" i="2"/>
  <c r="BF213" i="2"/>
  <c r="T213" i="2"/>
  <c r="R213" i="2"/>
  <c r="P213" i="2"/>
  <c r="BK213" i="2"/>
  <c r="J213" i="2"/>
  <c r="BE213" i="2"/>
  <c r="BI207" i="2"/>
  <c r="BH207" i="2"/>
  <c r="BG207" i="2"/>
  <c r="BF207" i="2"/>
  <c r="T207" i="2"/>
  <c r="R207" i="2"/>
  <c r="P207" i="2"/>
  <c r="BK207" i="2"/>
  <c r="J207" i="2"/>
  <c r="BE207" i="2"/>
  <c r="BI201" i="2"/>
  <c r="BH201" i="2"/>
  <c r="BG201" i="2"/>
  <c r="BF201" i="2"/>
  <c r="T201" i="2"/>
  <c r="R201" i="2"/>
  <c r="P201" i="2"/>
  <c r="BK201" i="2"/>
  <c r="J201" i="2"/>
  <c r="BE201" i="2"/>
  <c r="BI188" i="2"/>
  <c r="BH188" i="2"/>
  <c r="BG188" i="2"/>
  <c r="BF188" i="2"/>
  <c r="T188" i="2"/>
  <c r="R188" i="2"/>
  <c r="P188" i="2"/>
  <c r="BK188" i="2"/>
  <c r="J188" i="2"/>
  <c r="BE188" i="2"/>
  <c r="BI181" i="2"/>
  <c r="BH181" i="2"/>
  <c r="BG181" i="2"/>
  <c r="BF181" i="2"/>
  <c r="T181" i="2"/>
  <c r="R181" i="2"/>
  <c r="P181" i="2"/>
  <c r="BK181" i="2"/>
  <c r="J181" i="2"/>
  <c r="BE181" i="2"/>
  <c r="BI180" i="2"/>
  <c r="BH180" i="2"/>
  <c r="BG180" i="2"/>
  <c r="BF180" i="2"/>
  <c r="T180" i="2"/>
  <c r="R180" i="2"/>
  <c r="P180" i="2"/>
  <c r="BK180" i="2"/>
  <c r="J180" i="2"/>
  <c r="BE180" i="2"/>
  <c r="BI175" i="2"/>
  <c r="BH175" i="2"/>
  <c r="BG175" i="2"/>
  <c r="BF175" i="2"/>
  <c r="T175" i="2"/>
  <c r="R175" i="2"/>
  <c r="P175" i="2"/>
  <c r="BK175" i="2"/>
  <c r="J175" i="2"/>
  <c r="BE175" i="2"/>
  <c r="BI168" i="2"/>
  <c r="BH168" i="2"/>
  <c r="BG168" i="2"/>
  <c r="BF168" i="2"/>
  <c r="T168" i="2"/>
  <c r="R168" i="2"/>
  <c r="P168" i="2"/>
  <c r="BK168" i="2"/>
  <c r="J168" i="2"/>
  <c r="BE168" i="2"/>
  <c r="BI159" i="2"/>
  <c r="BH159" i="2"/>
  <c r="BG159" i="2"/>
  <c r="BF159" i="2"/>
  <c r="T159" i="2"/>
  <c r="R159" i="2"/>
  <c r="P159" i="2"/>
  <c r="BK159" i="2"/>
  <c r="J159" i="2"/>
  <c r="BE159" i="2"/>
  <c r="BI150" i="2"/>
  <c r="BH150" i="2"/>
  <c r="BG150" i="2"/>
  <c r="BF150" i="2"/>
  <c r="T150" i="2"/>
  <c r="R150" i="2"/>
  <c r="P150" i="2"/>
  <c r="BK150" i="2"/>
  <c r="J150" i="2"/>
  <c r="BE150" i="2"/>
  <c r="BI143" i="2"/>
  <c r="BH143" i="2"/>
  <c r="BG143" i="2"/>
  <c r="BF143" i="2"/>
  <c r="T143" i="2"/>
  <c r="R143" i="2"/>
  <c r="R128" i="2" s="1"/>
  <c r="P143" i="2"/>
  <c r="BK143" i="2"/>
  <c r="J143" i="2"/>
  <c r="BE143" i="2"/>
  <c r="BI138" i="2"/>
  <c r="BH138" i="2"/>
  <c r="BG138" i="2"/>
  <c r="BF138" i="2"/>
  <c r="T138" i="2"/>
  <c r="R138" i="2"/>
  <c r="P138" i="2"/>
  <c r="BK138" i="2"/>
  <c r="BK128" i="2" s="1"/>
  <c r="J128" i="2" s="1"/>
  <c r="J62" i="2" s="1"/>
  <c r="J138" i="2"/>
  <c r="BE138" i="2"/>
  <c r="BI129" i="2"/>
  <c r="BH129" i="2"/>
  <c r="BG129" i="2"/>
  <c r="BF129" i="2"/>
  <c r="T129" i="2"/>
  <c r="T128" i="2"/>
  <c r="R129" i="2"/>
  <c r="P129" i="2"/>
  <c r="P128" i="2"/>
  <c r="BK129" i="2"/>
  <c r="J129" i="2"/>
  <c r="BE129" i="2" s="1"/>
  <c r="BI124" i="2"/>
  <c r="BH124" i="2"/>
  <c r="BG124" i="2"/>
  <c r="BF124" i="2"/>
  <c r="T124" i="2"/>
  <c r="R124" i="2"/>
  <c r="P124" i="2"/>
  <c r="BK124" i="2"/>
  <c r="J124" i="2"/>
  <c r="BE124" i="2"/>
  <c r="BI120" i="2"/>
  <c r="BH120" i="2"/>
  <c r="BG120" i="2"/>
  <c r="BF120" i="2"/>
  <c r="T120" i="2"/>
  <c r="R120" i="2"/>
  <c r="P120" i="2"/>
  <c r="BK120" i="2"/>
  <c r="J120" i="2"/>
  <c r="BE120" i="2"/>
  <c r="BI117" i="2"/>
  <c r="BH117" i="2"/>
  <c r="BG117" i="2"/>
  <c r="BF117" i="2"/>
  <c r="T117" i="2"/>
  <c r="R117" i="2"/>
  <c r="P117" i="2"/>
  <c r="BK117" i="2"/>
  <c r="J117" i="2"/>
  <c r="BE117" i="2"/>
  <c r="BI116" i="2"/>
  <c r="BH116" i="2"/>
  <c r="BG116" i="2"/>
  <c r="BF116" i="2"/>
  <c r="T116" i="2"/>
  <c r="R116" i="2"/>
  <c r="P116" i="2"/>
  <c r="BK116" i="2"/>
  <c r="J116" i="2"/>
  <c r="BE116" i="2"/>
  <c r="BI112" i="2"/>
  <c r="BH112" i="2"/>
  <c r="BG112" i="2"/>
  <c r="BF112" i="2"/>
  <c r="T112" i="2"/>
  <c r="R112" i="2"/>
  <c r="P112" i="2"/>
  <c r="BK112" i="2"/>
  <c r="J112" i="2"/>
  <c r="BE112" i="2"/>
  <c r="BI111" i="2"/>
  <c r="BH111" i="2"/>
  <c r="BG111" i="2"/>
  <c r="BF111" i="2"/>
  <c r="T111" i="2"/>
  <c r="R111" i="2"/>
  <c r="P111" i="2"/>
  <c r="BK111" i="2"/>
  <c r="J111" i="2"/>
  <c r="BE111" i="2"/>
  <c r="BI107" i="2"/>
  <c r="BH107" i="2"/>
  <c r="BG107" i="2"/>
  <c r="BF107" i="2"/>
  <c r="T107" i="2"/>
  <c r="R107" i="2"/>
  <c r="R104" i="2" s="1"/>
  <c r="P107" i="2"/>
  <c r="BK107" i="2"/>
  <c r="J107" i="2"/>
  <c r="BE107" i="2"/>
  <c r="BI106" i="2"/>
  <c r="BH106" i="2"/>
  <c r="BG106" i="2"/>
  <c r="BF106" i="2"/>
  <c r="T106" i="2"/>
  <c r="R106" i="2"/>
  <c r="P106" i="2"/>
  <c r="BK106" i="2"/>
  <c r="J106" i="2"/>
  <c r="BE106" i="2"/>
  <c r="BI105" i="2"/>
  <c r="F37" i="2"/>
  <c r="BD55" i="1" s="1"/>
  <c r="BD54" i="1" s="1"/>
  <c r="W33" i="1" s="1"/>
  <c r="BH105" i="2"/>
  <c r="F36" i="2" s="1"/>
  <c r="BC55" i="1" s="1"/>
  <c r="BG105" i="2"/>
  <c r="F35" i="2"/>
  <c r="BB55" i="1" s="1"/>
  <c r="BB54" i="1" s="1"/>
  <c r="BF105" i="2"/>
  <c r="F34" i="2" s="1"/>
  <c r="BA55" i="1" s="1"/>
  <c r="T105" i="2"/>
  <c r="T104" i="2"/>
  <c r="T103" i="2" s="1"/>
  <c r="R105" i="2"/>
  <c r="P105" i="2"/>
  <c r="P104" i="2"/>
  <c r="P103" i="2" s="1"/>
  <c r="BK105" i="2"/>
  <c r="BK104" i="2" s="1"/>
  <c r="J105" i="2"/>
  <c r="BE105" i="2" s="1"/>
  <c r="F96" i="2"/>
  <c r="E94" i="2"/>
  <c r="F52" i="2"/>
  <c r="E50" i="2"/>
  <c r="J24" i="2"/>
  <c r="E24" i="2"/>
  <c r="J99" i="2" s="1"/>
  <c r="J55" i="2"/>
  <c r="J23" i="2"/>
  <c r="J21" i="2"/>
  <c r="E21" i="2"/>
  <c r="J98" i="2"/>
  <c r="J54" i="2"/>
  <c r="J20" i="2"/>
  <c r="J18" i="2"/>
  <c r="E18" i="2"/>
  <c r="F99" i="2" s="1"/>
  <c r="J17" i="2"/>
  <c r="J15" i="2"/>
  <c r="E15" i="2"/>
  <c r="F54" i="2" s="1"/>
  <c r="F98" i="2"/>
  <c r="J14" i="2"/>
  <c r="J12" i="2"/>
  <c r="J52" i="2" s="1"/>
  <c r="J96" i="2"/>
  <c r="E7" i="2"/>
  <c r="E92" i="2" s="1"/>
  <c r="BD59" i="1"/>
  <c r="BC59" i="1"/>
  <c r="AY59" i="1" s="1"/>
  <c r="BB59" i="1"/>
  <c r="AX59" i="1"/>
  <c r="AS59" i="1"/>
  <c r="AS54" i="1"/>
  <c r="AT60" i="1"/>
  <c r="L50" i="1"/>
  <c r="AM50" i="1"/>
  <c r="AM49" i="1"/>
  <c r="L49" i="1"/>
  <c r="AM47" i="1"/>
  <c r="L47" i="1"/>
  <c r="L45" i="1"/>
  <c r="L44" i="1"/>
  <c r="J104" i="2" l="1"/>
  <c r="J61" i="2" s="1"/>
  <c r="BK103" i="2"/>
  <c r="J438" i="2"/>
  <c r="J70" i="2" s="1"/>
  <c r="BK437" i="2"/>
  <c r="J437" i="2" s="1"/>
  <c r="J69" i="2" s="1"/>
  <c r="R103" i="2"/>
  <c r="F33" i="2"/>
  <c r="AZ55" i="1" s="1"/>
  <c r="J33" i="2"/>
  <c r="AV55" i="1" s="1"/>
  <c r="AX54" i="1"/>
  <c r="W31" i="1"/>
  <c r="E48" i="2"/>
  <c r="F55" i="2"/>
  <c r="J34" i="2"/>
  <c r="AW55" i="1" s="1"/>
  <c r="T606" i="2"/>
  <c r="T437" i="2" s="1"/>
  <c r="T102" i="2" s="1"/>
  <c r="R623" i="2"/>
  <c r="J631" i="2"/>
  <c r="J81" i="2" s="1"/>
  <c r="T631" i="2"/>
  <c r="F34" i="3"/>
  <c r="BA56" i="1" s="1"/>
  <c r="J34" i="3"/>
  <c r="AW56" i="1" s="1"/>
  <c r="F36" i="3"/>
  <c r="BC56" i="1" s="1"/>
  <c r="BC54" i="1" s="1"/>
  <c r="R88" i="4"/>
  <c r="R87" i="4" s="1"/>
  <c r="R86" i="4" s="1"/>
  <c r="J33" i="5"/>
  <c r="AV58" i="1" s="1"/>
  <c r="F33" i="5"/>
  <c r="AZ58" i="1" s="1"/>
  <c r="F33" i="4"/>
  <c r="AZ57" i="1" s="1"/>
  <c r="J33" i="4"/>
  <c r="AV57" i="1" s="1"/>
  <c r="AT57" i="1" s="1"/>
  <c r="J84" i="5"/>
  <c r="J61" i="5" s="1"/>
  <c r="BK83" i="5"/>
  <c r="P606" i="2"/>
  <c r="P437" i="2" s="1"/>
  <c r="P631" i="2"/>
  <c r="P623" i="2" s="1"/>
  <c r="F55" i="3"/>
  <c r="F79" i="3"/>
  <c r="BK84" i="3"/>
  <c r="J89" i="4"/>
  <c r="J62" i="4" s="1"/>
  <c r="BK88" i="4"/>
  <c r="T88" i="4"/>
  <c r="T87" i="4" s="1"/>
  <c r="T86" i="4" s="1"/>
  <c r="T624" i="2"/>
  <c r="T623" i="2" s="1"/>
  <c r="J33" i="3"/>
  <c r="AV56" i="1" s="1"/>
  <c r="AT56" i="1" s="1"/>
  <c r="J59" i="6"/>
  <c r="J30" i="6"/>
  <c r="J80" i="4"/>
  <c r="F82" i="4"/>
  <c r="E72" i="5"/>
  <c r="F79" i="5"/>
  <c r="J34" i="5"/>
  <c r="AW58" i="1" s="1"/>
  <c r="J75" i="6"/>
  <c r="F77" i="6"/>
  <c r="E79" i="7"/>
  <c r="F88" i="7"/>
  <c r="J36" i="7"/>
  <c r="AW61" i="1" s="1"/>
  <c r="AT61" i="1" s="1"/>
  <c r="J35" i="8"/>
  <c r="AV62" i="1" s="1"/>
  <c r="AT62" i="1" s="1"/>
  <c r="J35" i="9"/>
  <c r="AV63" i="1" s="1"/>
  <c r="AT63" i="1" s="1"/>
  <c r="J92" i="10"/>
  <c r="J64" i="10" s="1"/>
  <c r="BK91" i="10"/>
  <c r="J91" i="10" s="1"/>
  <c r="J92" i="11"/>
  <c r="J61" i="11" s="1"/>
  <c r="BK91" i="11"/>
  <c r="BK91" i="7"/>
  <c r="J91" i="7" s="1"/>
  <c r="F36" i="7"/>
  <c r="BA61" i="1" s="1"/>
  <c r="P96" i="7"/>
  <c r="P91" i="7" s="1"/>
  <c r="AU61" i="1" s="1"/>
  <c r="AU59" i="1" s="1"/>
  <c r="J93" i="9"/>
  <c r="J66" i="9" s="1"/>
  <c r="BK90" i="9"/>
  <c r="J90" i="9" s="1"/>
  <c r="R91" i="11"/>
  <c r="R90" i="11" s="1"/>
  <c r="F35" i="7"/>
  <c r="AZ61" i="1" s="1"/>
  <c r="J58" i="8"/>
  <c r="J85" i="8"/>
  <c r="BK89" i="8"/>
  <c r="J89" i="8" s="1"/>
  <c r="F35" i="10"/>
  <c r="AZ64" i="1" s="1"/>
  <c r="J35" i="10"/>
  <c r="AV64" i="1" s="1"/>
  <c r="AT64" i="1" s="1"/>
  <c r="J33" i="11"/>
  <c r="AV65" i="1" s="1"/>
  <c r="F33" i="11"/>
  <c r="AZ65" i="1" s="1"/>
  <c r="J176" i="11"/>
  <c r="J68" i="11" s="1"/>
  <c r="BK169" i="11"/>
  <c r="J169" i="11" s="1"/>
  <c r="J67" i="11" s="1"/>
  <c r="F35" i="8"/>
  <c r="AZ62" i="1" s="1"/>
  <c r="F36" i="8"/>
  <c r="BA62" i="1" s="1"/>
  <c r="J87" i="9"/>
  <c r="F35" i="9"/>
  <c r="AZ63" i="1" s="1"/>
  <c r="F36" i="9"/>
  <c r="BA63" i="1" s="1"/>
  <c r="J87" i="10"/>
  <c r="E80" i="11"/>
  <c r="F87" i="11"/>
  <c r="J34" i="11"/>
  <c r="AW65" i="1" s="1"/>
  <c r="P102" i="2" l="1"/>
  <c r="AU55" i="1" s="1"/>
  <c r="AU54" i="1" s="1"/>
  <c r="W32" i="1"/>
  <c r="AY54" i="1"/>
  <c r="BA54" i="1"/>
  <c r="J63" i="8"/>
  <c r="J32" i="8"/>
  <c r="BA59" i="1"/>
  <c r="AW59" i="1" s="1"/>
  <c r="J63" i="10"/>
  <c r="J32" i="10"/>
  <c r="J88" i="4"/>
  <c r="J61" i="4" s="1"/>
  <c r="BK87" i="4"/>
  <c r="AT58" i="1"/>
  <c r="R102" i="2"/>
  <c r="AT65" i="1"/>
  <c r="J63" i="9"/>
  <c r="J32" i="9"/>
  <c r="J32" i="7"/>
  <c r="J63" i="7"/>
  <c r="J91" i="11"/>
  <c r="J60" i="11" s="1"/>
  <c r="BK90" i="11"/>
  <c r="J90" i="11" s="1"/>
  <c r="J39" i="6"/>
  <c r="AG60" i="1"/>
  <c r="BK83" i="3"/>
  <c r="J84" i="3"/>
  <c r="J61" i="3" s="1"/>
  <c r="AT55" i="1"/>
  <c r="BK102" i="2"/>
  <c r="J102" i="2" s="1"/>
  <c r="J103" i="2"/>
  <c r="J60" i="2" s="1"/>
  <c r="AZ59" i="1"/>
  <c r="AV59" i="1" s="1"/>
  <c r="AT59" i="1" s="1"/>
  <c r="J83" i="5"/>
  <c r="J60" i="5" s="1"/>
  <c r="BK82" i="5"/>
  <c r="J82" i="5" s="1"/>
  <c r="AW54" i="1" l="1"/>
  <c r="AK30" i="1" s="1"/>
  <c r="W30" i="1"/>
  <c r="J87" i="4"/>
  <c r="J60" i="4" s="1"/>
  <c r="BK86" i="4"/>
  <c r="J86" i="4" s="1"/>
  <c r="J41" i="9"/>
  <c r="AG63" i="1"/>
  <c r="AN63" i="1" s="1"/>
  <c r="AZ54" i="1"/>
  <c r="J83" i="3"/>
  <c r="J60" i="3" s="1"/>
  <c r="BK82" i="3"/>
  <c r="J82" i="3" s="1"/>
  <c r="J30" i="5"/>
  <c r="J59" i="5"/>
  <c r="J59" i="2"/>
  <c r="J30" i="2"/>
  <c r="AN60" i="1"/>
  <c r="J41" i="8"/>
  <c r="AG62" i="1"/>
  <c r="AN62" i="1" s="1"/>
  <c r="J30" i="11"/>
  <c r="J59" i="11"/>
  <c r="AG61" i="1"/>
  <c r="AN61" i="1" s="1"/>
  <c r="J41" i="7"/>
  <c r="AG64" i="1"/>
  <c r="AN64" i="1" s="1"/>
  <c r="J41" i="10"/>
  <c r="J59" i="4" l="1"/>
  <c r="J30" i="4"/>
  <c r="W29" i="1"/>
  <c r="AV54" i="1"/>
  <c r="AG65" i="1"/>
  <c r="AN65" i="1" s="1"/>
  <c r="J39" i="11"/>
  <c r="AG59" i="1"/>
  <c r="AN59" i="1" s="1"/>
  <c r="AG58" i="1"/>
  <c r="AN58" i="1" s="1"/>
  <c r="J39" i="5"/>
  <c r="AG55" i="1"/>
  <c r="J39" i="2"/>
  <c r="J30" i="3"/>
  <c r="J59" i="3"/>
  <c r="AG56" i="1" l="1"/>
  <c r="AN56" i="1" s="1"/>
  <c r="J39" i="3"/>
  <c r="AK29" i="1"/>
  <c r="AT54" i="1"/>
  <c r="AG54" i="1"/>
  <c r="AN55" i="1"/>
  <c r="J39" i="4"/>
  <c r="AG57" i="1"/>
  <c r="AN57" i="1" s="1"/>
  <c r="AN54" i="1" l="1"/>
  <c r="AK26" i="1"/>
  <c r="AK35" i="1" s="1"/>
</calcChain>
</file>

<file path=xl/sharedStrings.xml><?xml version="1.0" encoding="utf-8"?>
<sst xmlns="http://schemas.openxmlformats.org/spreadsheetml/2006/main" count="11294" uniqueCount="1488">
  <si>
    <t>Export Komplet</t>
  </si>
  <si>
    <t/>
  </si>
  <si>
    <t>2.0</t>
  </si>
  <si>
    <t>False</t>
  </si>
  <si>
    <t>{8c947128-e5c3-44c1-a44a-13b295d0aaf6}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</si>
  <si>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</si>
  <si>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</si>
  <si>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</si>
  <si>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</si>
  <si>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</si>
  <si>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</si>
  <si>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</si>
  <si>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</si>
  <si>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</si>
  <si>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ZX15c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</si>
  <si>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</si>
  <si>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</si>
  <si>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Hala Klimeška - III. etapa</t>
  </si>
  <si>
    <t>KSO:</t>
  </si>
  <si>
    <t>CC-CZ:</t>
  </si>
  <si>
    <t>Místo:</t>
  </si>
  <si>
    <t xml:space="preserve"> </t>
  </si>
  <si>
    <t>Datum:</t>
  </si>
  <si>
    <t>17. 6. 2018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</si>
  <si>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</si>
  <si>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</si>
  <si>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</si>
  <si>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</si>
  <si>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</si>
  <si>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</si>
  <si>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</si>
  <si>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</si>
  <si>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</si>
  <si>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</si>
  <si>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</si>
  <si>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</si>
  <si>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</si>
  <si>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</si>
  <si>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</si>
  <si>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</si>
  <si>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</si>
  <si>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</si>
  <si>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</si>
  <si>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</si>
  <si>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</si>
  <si>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</si>
  <si>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</si>
  <si>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</si>
  <si>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</si>
  <si>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</si>
  <si>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</si>
  <si>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</si>
  <si>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</si>
  <si>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</si>
  <si>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</si>
  <si>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</si>
  <si>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</si>
  <si>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</si>
  <si>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</si>
  <si>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</si>
  <si>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</si>
  <si>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</si>
  <si>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</si>
  <si>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</si>
  <si>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</si>
  <si>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</si>
  <si>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</si>
  <si>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</si>
  <si>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</si>
  <si>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</si>
  <si>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</si>
  <si>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</si>
  <si>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A01</t>
  </si>
  <si>
    <t>Stavební část</t>
  </si>
  <si>
    <t>STA</t>
  </si>
  <si>
    <t>1</t>
  </si>
  <si>
    <t>{ef86e38e-923d-4ac6-85ba-b7107f76ad58}</t>
  </si>
  <si>
    <t>2</t>
  </si>
  <si>
    <t>D04</t>
  </si>
  <si>
    <t>zdravotně technické instalace</t>
  </si>
  <si>
    <t>{ddcf1a94-32f9-4285-a688-e34c46094dec}</t>
  </si>
  <si>
    <t>D05</t>
  </si>
  <si>
    <t>ÚT</t>
  </si>
  <si>
    <t>{84c533b9-f244-46a3-971f-f89511212756}</t>
  </si>
  <si>
    <t>D06</t>
  </si>
  <si>
    <t>VZT</t>
  </si>
  <si>
    <t>{f09e442f-f7e1-4e3e-a771-4d7e36021d57}</t>
  </si>
  <si>
    <t>D08</t>
  </si>
  <si>
    <t>Slaboproud</t>
  </si>
  <si>
    <t>{2f230cb1-60bc-4e3d-84dd-8f5809ceaeb5}</t>
  </si>
  <si>
    <t>Soupis</t>
  </si>
  <si>
    <t>###NOINSERT###</t>
  </si>
  <si>
    <t>D08a</t>
  </si>
  <si>
    <t>EPS</t>
  </si>
  <si>
    <t>{62a051c9-c72e-4e9c-9a68-3c9c23f5e8bc}</t>
  </si>
  <si>
    <t>D08b</t>
  </si>
  <si>
    <t>EZS</t>
  </si>
  <si>
    <t>{5a6a1779-f8b1-46dd-b4c4-00e25ab67844}</t>
  </si>
  <si>
    <t>D08c</t>
  </si>
  <si>
    <t>OZV</t>
  </si>
  <si>
    <t>{b9c05e7a-e4e2-46b7-923b-9a5f534899fc}</t>
  </si>
  <si>
    <t>D08d</t>
  </si>
  <si>
    <t>SKS</t>
  </si>
  <si>
    <t>{1c800ffe-0b2b-46d2-badb-237077b30b6a}</t>
  </si>
  <si>
    <t>D09</t>
  </si>
  <si>
    <t>Silnoproud</t>
  </si>
  <si>
    <t>{48405d23-7611-402e-bb71-be2b2b5cee55}</t>
  </si>
  <si>
    <t>KRYCÍ LIST SOUPISU PRACÍ</t>
  </si>
  <si>
    <t>Objekt:</t>
  </si>
  <si>
    <t>A01 - Stavební část</t>
  </si>
  <si>
    <t>Položky označené D+M se oceňují vč. přesunu hmot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</si>
  <si>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</si>
  <si>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</si>
  <si>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</si>
  <si>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</si>
  <si>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</si>
  <si>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</si>
  <si>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</si>
  <si>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</si>
  <si>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</si>
  <si>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</si>
  <si>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  63 - Podlaha tréninkové haly - kompletní dodávka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</si>
  <si>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</si>
  <si>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</si>
  <si>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</si>
  <si>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</si>
  <si>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</si>
  <si>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</si>
  <si>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</si>
  <si>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</si>
  <si>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</si>
  <si>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</si>
  <si>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</si>
  <si>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784 - Dokončovací práce - malby a tapety</t>
  </si>
  <si>
    <t xml:space="preserve">    786 - Dokončovací práce - čalounické úpravy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</si>
  <si>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</si>
  <si>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</si>
  <si>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</si>
  <si>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</si>
  <si>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</si>
  <si>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</si>
  <si>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</si>
  <si>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</si>
  <si>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</si>
  <si>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</si>
  <si>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</si>
  <si>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</si>
  <si>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</si>
  <si>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</si>
  <si>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</si>
  <si>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</si>
  <si>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</si>
  <si>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</si>
  <si>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</si>
  <si>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</si>
  <si>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</si>
  <si>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</si>
  <si>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115101222</t>
  </si>
  <si>
    <t>Čerpání vody na dopravní výšku do 25 m průměrný přítok do 1000 l/min</t>
  </si>
  <si>
    <t>hod</t>
  </si>
  <si>
    <t>CS ÚRS 2018 01</t>
  </si>
  <si>
    <t>4</t>
  </si>
  <si>
    <t>669627906</t>
  </si>
  <si>
    <t>115101322</t>
  </si>
  <si>
    <t>Pohotovost čerpací soupravy pro dopravní výšku do 25 m do 1000 l/min</t>
  </si>
  <si>
    <t>den</t>
  </si>
  <si>
    <t>2123861907</t>
  </si>
  <si>
    <t>3</t>
  </si>
  <si>
    <t>122201103</t>
  </si>
  <si>
    <t>Odkopávky a prokopávky nezapažené v hornině tř. 3 objem do 5000 m3</t>
  </si>
  <si>
    <t>m3</t>
  </si>
  <si>
    <t>808700593</t>
  </si>
  <si>
    <t>VV</t>
  </si>
  <si>
    <t>D1-1-Výkopy</t>
  </si>
  <si>
    <t>26*51*0,95</t>
  </si>
  <si>
    <t>Součet</t>
  </si>
  <si>
    <t>122201109</t>
  </si>
  <si>
    <t>Příplatek za lepivost u odkopávek v hornině tř. 1 až 3</t>
  </si>
  <si>
    <t>567612655</t>
  </si>
  <si>
    <t>5</t>
  </si>
  <si>
    <t>132201203</t>
  </si>
  <si>
    <t>Hloubení rýh š do 2000 mm v hornině tř. 3 objemu do 5000 m3</t>
  </si>
  <si>
    <t>1847656520</t>
  </si>
  <si>
    <t>2*2*1,2*15</t>
  </si>
  <si>
    <t>6</t>
  </si>
  <si>
    <t>132201209</t>
  </si>
  <si>
    <t>Příplatek za lepivost k hloubení rýh š do 2000 mm v hornině tř. 3</t>
  </si>
  <si>
    <t>1621155185</t>
  </si>
  <si>
    <t>7</t>
  </si>
  <si>
    <t>162701105</t>
  </si>
  <si>
    <t>Vodorovné přemístění do 10000 m výkopku/sypaniny z horniny tř. 1 až 4</t>
  </si>
  <si>
    <t>-268472382</t>
  </si>
  <si>
    <t>1259,7+72</t>
  </si>
  <si>
    <t>8</t>
  </si>
  <si>
    <t>171201211</t>
  </si>
  <si>
    <t>Poplatek za uložení stavebního odpadu - zeminy a kameniva na skládce</t>
  </si>
  <si>
    <t>t</t>
  </si>
  <si>
    <t>360636482</t>
  </si>
  <si>
    <t>zemina</t>
  </si>
  <si>
    <t>1331,7*2,2</t>
  </si>
  <si>
    <t>9</t>
  </si>
  <si>
    <t>181102302</t>
  </si>
  <si>
    <t>Úprava pláně v zářezech se zhutněním</t>
  </si>
  <si>
    <t>m2</t>
  </si>
  <si>
    <t>-1981596535</t>
  </si>
  <si>
    <t>26*51</t>
  </si>
  <si>
    <t>Zakládání</t>
  </si>
  <si>
    <t>10</t>
  </si>
  <si>
    <t>226113213</t>
  </si>
  <si>
    <t>Vrty velkoprofilové svislé nezapažené D do 1050 mm hl přes 5 m hor. III</t>
  </si>
  <si>
    <t>m</t>
  </si>
  <si>
    <t>1352305162</t>
  </si>
  <si>
    <t>D1.SO22_XX</t>
  </si>
  <si>
    <t>P2</t>
  </si>
  <si>
    <t>8*12</t>
  </si>
  <si>
    <t>P5</t>
  </si>
  <si>
    <t>7*14</t>
  </si>
  <si>
    <t>P7</t>
  </si>
  <si>
    <t>21*6</t>
  </si>
  <si>
    <t>11</t>
  </si>
  <si>
    <t>231212113</t>
  </si>
  <si>
    <t>Zřízení pilot svislých zapažených D do 1250 mm hl do 10 m s vytažením pažnic z betonu železového</t>
  </si>
  <si>
    <t>-977742521</t>
  </si>
  <si>
    <t>12</t>
  </si>
  <si>
    <t>231212213</t>
  </si>
  <si>
    <t>Zřízení pilot svislých zapažených D do 1250 mm hl do 20 m s vytažením pažnic z betonu železového</t>
  </si>
  <si>
    <t>-1538498658</t>
  </si>
  <si>
    <t>13</t>
  </si>
  <si>
    <t>M</t>
  </si>
  <si>
    <t>5893333X0</t>
  </si>
  <si>
    <t>směs pro beton třída C30/37 XC2, XF2, XA2 frakce do 22 mm</t>
  </si>
  <si>
    <t>246373922</t>
  </si>
  <si>
    <t>8*12*0,45*0,45*3,141592*1,05</t>
  </si>
  <si>
    <t>7*14*0,45*0,45*3,141592*1,05</t>
  </si>
  <si>
    <t>21*6*0,45*0,45*3,141592*1,05</t>
  </si>
  <si>
    <t>14</t>
  </si>
  <si>
    <t>231611114</t>
  </si>
  <si>
    <t>Výztuž pilot betonovaných do země ocel z betonářské oceli 10 505</t>
  </si>
  <si>
    <t>867899245</t>
  </si>
  <si>
    <t>2488/1000</t>
  </si>
  <si>
    <t>2546/1000</t>
  </si>
  <si>
    <t>3437,1/1000</t>
  </si>
  <si>
    <t>273321611</t>
  </si>
  <si>
    <t>Základové desky ze ŽB bez zvýšených nároků na prostředí tř. C 30/37 XC1</t>
  </si>
  <si>
    <t>939202629</t>
  </si>
  <si>
    <t>Podkladní beton</t>
  </si>
  <si>
    <t>177,1</t>
  </si>
  <si>
    <t>Základová deska</t>
  </si>
  <si>
    <t>354,3</t>
  </si>
  <si>
    <t>16</t>
  </si>
  <si>
    <t>273351121</t>
  </si>
  <si>
    <t>Zřízení bednění základových desek</t>
  </si>
  <si>
    <t>565068285</t>
  </si>
  <si>
    <t>D1.SO21.02.05.01</t>
  </si>
  <si>
    <t>(24,9+48,5)*0,15*2</t>
  </si>
  <si>
    <t>17</t>
  </si>
  <si>
    <t>273351122</t>
  </si>
  <si>
    <t>Odstranění bednění základových desek</t>
  </si>
  <si>
    <t>1214246623</t>
  </si>
  <si>
    <t>18</t>
  </si>
  <si>
    <t>273361821</t>
  </si>
  <si>
    <t>Výztuž základových desek betonářskou ocelí 10 505 (R)</t>
  </si>
  <si>
    <t>-1146872417</t>
  </si>
  <si>
    <t>12399,8/1000</t>
  </si>
  <si>
    <t>24966,7/1000</t>
  </si>
  <si>
    <t>19</t>
  </si>
  <si>
    <t>274125001</t>
  </si>
  <si>
    <t>Montáž ŽB základových pasů hmotnosti do 1 t</t>
  </si>
  <si>
    <t>kus</t>
  </si>
  <si>
    <t>1435774333</t>
  </si>
  <si>
    <t>D1_SO22</t>
  </si>
  <si>
    <t>ZP01</t>
  </si>
  <si>
    <t>ZP02</t>
  </si>
  <si>
    <t>ZP03</t>
  </si>
  <si>
    <t>ZP03a</t>
  </si>
  <si>
    <t>ZP04</t>
  </si>
  <si>
    <t>20</t>
  </si>
  <si>
    <t>59346ZP01</t>
  </si>
  <si>
    <t>Základový práh ZP01</t>
  </si>
  <si>
    <t>soubor</t>
  </si>
  <si>
    <t>-2003177811</t>
  </si>
  <si>
    <t>včetně zabudovaných prvků P10-100 - 2x; M22+ZÁVITOVÉ POUZDRO - 2x</t>
  </si>
  <si>
    <t>59346ZP02</t>
  </si>
  <si>
    <t>Základový práh ZP02</t>
  </si>
  <si>
    <t>-1210698629</t>
  </si>
  <si>
    <t>22</t>
  </si>
  <si>
    <t>59346ZP03</t>
  </si>
  <si>
    <t>Základový práh ZP03</t>
  </si>
  <si>
    <t>451394143</t>
  </si>
  <si>
    <t>23</t>
  </si>
  <si>
    <t>59346ZP03a</t>
  </si>
  <si>
    <t>Základový práh ZP03a</t>
  </si>
  <si>
    <t>1781206948</t>
  </si>
  <si>
    <t>24</t>
  </si>
  <si>
    <t>59346ZP04</t>
  </si>
  <si>
    <t>Základový práh ZP04</t>
  </si>
  <si>
    <t>731085165</t>
  </si>
  <si>
    <t>25</t>
  </si>
  <si>
    <t>2753226X1</t>
  </si>
  <si>
    <t>Základové patky ze ŽB se zvýšenými nároky na prostředí tř. C 30/37 XC2, XA2, XF2</t>
  </si>
  <si>
    <t>555833731</t>
  </si>
  <si>
    <t>Hlavy pilot, včetně zřízení kalichu</t>
  </si>
  <si>
    <t>K4</t>
  </si>
  <si>
    <t>15*2,4</t>
  </si>
  <si>
    <t>26</t>
  </si>
  <si>
    <t>275351121</t>
  </si>
  <si>
    <t>Zřízení bednění základových patek</t>
  </si>
  <si>
    <t>-1162688382</t>
  </si>
  <si>
    <t>Hlavy pilot</t>
  </si>
  <si>
    <t>15*1,5*pi*1,5</t>
  </si>
  <si>
    <t>27</t>
  </si>
  <si>
    <t>275351122</t>
  </si>
  <si>
    <t>Odstranění bednění základových patek</t>
  </si>
  <si>
    <t>541412517</t>
  </si>
  <si>
    <t>28</t>
  </si>
  <si>
    <t>275361821</t>
  </si>
  <si>
    <t>Výztuž základových patek betonářskou ocelí 10 505 (R)</t>
  </si>
  <si>
    <t>-562117493</t>
  </si>
  <si>
    <t>15*186,7/1000</t>
  </si>
  <si>
    <t>Svislé a kompletní konstrukce</t>
  </si>
  <si>
    <t>29</t>
  </si>
  <si>
    <t>3311250X3</t>
  </si>
  <si>
    <t>Montáž ŽB sloupů do kalichu patky  kompletní motnáž včetně svarů a příslušenství</t>
  </si>
  <si>
    <t>-1632758986</t>
  </si>
  <si>
    <t>S1</t>
  </si>
  <si>
    <t>S1.1</t>
  </si>
  <si>
    <t>S1.2</t>
  </si>
  <si>
    <t>S1.3</t>
  </si>
  <si>
    <t>S1.4</t>
  </si>
  <si>
    <t>30</t>
  </si>
  <si>
    <t>593468S01</t>
  </si>
  <si>
    <t>Sloup S1</t>
  </si>
  <si>
    <t>1121485309</t>
  </si>
  <si>
    <t>včetně</t>
  </si>
  <si>
    <t>K3: P10-100/130</t>
  </si>
  <si>
    <t>"2</t>
  </si>
  <si>
    <t>K4: P10-80/100</t>
  </si>
  <si>
    <t>"12</t>
  </si>
  <si>
    <t>K5: P10-200/200</t>
  </si>
  <si>
    <t>"1</t>
  </si>
  <si>
    <t>K6: P20-300/400</t>
  </si>
  <si>
    <t>K7: P10-100/210</t>
  </si>
  <si>
    <t>31</t>
  </si>
  <si>
    <t>593468S1.1</t>
  </si>
  <si>
    <t>Sloup S1.1</t>
  </si>
  <si>
    <t>1162798219</t>
  </si>
  <si>
    <t>"16</t>
  </si>
  <si>
    <t>32</t>
  </si>
  <si>
    <t>593468S1.2</t>
  </si>
  <si>
    <t>Sloup S1.2</t>
  </si>
  <si>
    <t>1387109896</t>
  </si>
  <si>
    <t>"15</t>
  </si>
  <si>
    <t>33</t>
  </si>
  <si>
    <t>593468S1.3</t>
  </si>
  <si>
    <t>Sloup S1.3</t>
  </si>
  <si>
    <t>674947417</t>
  </si>
  <si>
    <t>"13</t>
  </si>
  <si>
    <t>34</t>
  </si>
  <si>
    <t>593468S1.4</t>
  </si>
  <si>
    <t>Sloup S1.4</t>
  </si>
  <si>
    <t>1596682997</t>
  </si>
  <si>
    <t>"14</t>
  </si>
  <si>
    <t>35</t>
  </si>
  <si>
    <t>342244301</t>
  </si>
  <si>
    <t>Příčka zvukově izolační z cihel děrovaných do na maltu M10 tloušťky 115 mm</t>
  </si>
  <si>
    <t>-1692926152</t>
  </si>
  <si>
    <t>D1.01.02, D1.01.04., D1.01.05.</t>
  </si>
  <si>
    <t>m01.83 / m01.25</t>
  </si>
  <si>
    <t>1,9*2,15</t>
  </si>
  <si>
    <t>m01.85 / m01.25</t>
  </si>
  <si>
    <t>Úpravy povrchů, podlahy a osazování výplní</t>
  </si>
  <si>
    <t>36</t>
  </si>
  <si>
    <t>612131101</t>
  </si>
  <si>
    <t>Cementový postřik vnitřních stěn nanášený celoplošně ručně</t>
  </si>
  <si>
    <t>1044245446</t>
  </si>
  <si>
    <t>1,9*2,15*2</t>
  </si>
  <si>
    <t>37</t>
  </si>
  <si>
    <t>612311141</t>
  </si>
  <si>
    <t>Vápenná omítka štuková dvouvrstvá vnitřních stěn nanášená ručně</t>
  </si>
  <si>
    <t>-265476695</t>
  </si>
  <si>
    <t>38</t>
  </si>
  <si>
    <t>612311191</t>
  </si>
  <si>
    <t>Příplatek k vápenné omítce vnitřních stěn za každých dalších 5 mm tloušťky ručně</t>
  </si>
  <si>
    <t>-389411576</t>
  </si>
  <si>
    <t>39</t>
  </si>
  <si>
    <t>62227VN01</t>
  </si>
  <si>
    <t>D+M zavěšená fasády stěn z panelů tl. 175mm, s přiznanými kotevními prvky, fasádní systém s izolačním jádrem z minerální vlny dosahující vysoké požární odolnosti včetně, doplňků a příslušenství, ostění</t>
  </si>
  <si>
    <t>-754551585</t>
  </si>
  <si>
    <t>"VN01"</t>
  </si>
  <si>
    <t>48,5*3,6+(48,5+24,5*2)*11,2</t>
  </si>
  <si>
    <t>Otvory</t>
  </si>
  <si>
    <t>-2,4*2,1</t>
  </si>
  <si>
    <t>-42,05*2,4</t>
  </si>
  <si>
    <t>63</t>
  </si>
  <si>
    <t>Podlaha tréninkové haly - kompletní dodávka</t>
  </si>
  <si>
    <t>40</t>
  </si>
  <si>
    <t>63X000P01a</t>
  </si>
  <si>
    <t>D+M stabilizační folie proti vlhkosti tl. min. 0,03mm, dle PD</t>
  </si>
  <si>
    <t>12189317</t>
  </si>
  <si>
    <t>skladba P01</t>
  </si>
  <si>
    <t>48,5*24,5</t>
  </si>
  <si>
    <t>41</t>
  </si>
  <si>
    <t>63X000P01b</t>
  </si>
  <si>
    <t>D+M rošt (19x95mm, axiální odstup 250mm) a základní rozpěrková borová deska (19x95mm, axiální odstup 500mm), včetně kotvení, spojovacího materiálu a elastické podložky tl. cca 6mm, dle PD</t>
  </si>
  <si>
    <t>1367152037</t>
  </si>
  <si>
    <t>42</t>
  </si>
  <si>
    <t>63X000P01c</t>
  </si>
  <si>
    <t>D+M stabilizační folie, dle PD</t>
  </si>
  <si>
    <t>48267833</t>
  </si>
  <si>
    <t>43</t>
  </si>
  <si>
    <t>63X000P01d</t>
  </si>
  <si>
    <t>D+M dřevotřískové desky tl. 2x 10 mm, střídavě uspořádané, včetně kotvení, spojovacího materiálu, dle PD</t>
  </si>
  <si>
    <t>-1597594419</t>
  </si>
  <si>
    <t>44</t>
  </si>
  <si>
    <t>63X000P01e</t>
  </si>
  <si>
    <t>D+M odvětrávaný sokl, včetně kotvení, spojovacího materiálu, příslušenství, dle PD</t>
  </si>
  <si>
    <t>754575691</t>
  </si>
  <si>
    <t>2*(48,5+24,5)</t>
  </si>
  <si>
    <t>45</t>
  </si>
  <si>
    <t>63X000P01f</t>
  </si>
  <si>
    <t>D+M sportovní povrch, včetně kotvení, spojovacího materiálu, příslušenství, dle PD</t>
  </si>
  <si>
    <t>-826009300</t>
  </si>
  <si>
    <t>Ostatní konstrukce a práce, bourání</t>
  </si>
  <si>
    <t>46</t>
  </si>
  <si>
    <t>946113121</t>
  </si>
  <si>
    <t>Montáž pojízdných věží trubkových/dílcových o ploše přes 5 m2 v do 10,6 m</t>
  </si>
  <si>
    <t>-43198137</t>
  </si>
  <si>
    <t>Lešení do objektu dle zvyklosti dodavatele</t>
  </si>
  <si>
    <t>47</t>
  </si>
  <si>
    <t>946113221</t>
  </si>
  <si>
    <t>Příplatek k pojízdným věžím o ploše přes 5 m2 v do 10,6 m za první a ZKD den použití</t>
  </si>
  <si>
    <t>899757547</t>
  </si>
  <si>
    <t>3*90</t>
  </si>
  <si>
    <t>48</t>
  </si>
  <si>
    <t>941111122</t>
  </si>
  <si>
    <t>Montáž lešení řadového trubkového lehkého s podlahami zatížení do 200 kg/m2 š do 1,2 m v do 25 m</t>
  </si>
  <si>
    <t>384716453</t>
  </si>
  <si>
    <t>49</t>
  </si>
  <si>
    <t>941111222</t>
  </si>
  <si>
    <t>Příplatek k lešení řadovému trubkovému lehkému s podlahami š 1,2 m v 25 m za první a ZKD den použití</t>
  </si>
  <si>
    <t>-1598153371</t>
  </si>
  <si>
    <t>"Předpokládané využití lešení 90 dnů:" 1266,6*90</t>
  </si>
  <si>
    <t>50</t>
  </si>
  <si>
    <t>941111822</t>
  </si>
  <si>
    <t>Demontáž lešení řadového trubkového lehkého s podlahami zatížení do 200 kg/m2 š do 1,2 m v do 25 m</t>
  </si>
  <si>
    <t>-1859234916</t>
  </si>
  <si>
    <t>51</t>
  </si>
  <si>
    <t>944511111</t>
  </si>
  <si>
    <t>Montáž ochranné sítě z textilie z umělých vláken</t>
  </si>
  <si>
    <t>690725963</t>
  </si>
  <si>
    <t>52</t>
  </si>
  <si>
    <t>944511211</t>
  </si>
  <si>
    <t>Příplatek k ochranné síti za první a ZKD den použití</t>
  </si>
  <si>
    <t>1871359796</t>
  </si>
  <si>
    <t>53</t>
  </si>
  <si>
    <t>944511811</t>
  </si>
  <si>
    <t>Demontáž ochranné sítě z textilie z umělých vláken</t>
  </si>
  <si>
    <t>-1748696449</t>
  </si>
  <si>
    <t>54</t>
  </si>
  <si>
    <t>952901111</t>
  </si>
  <si>
    <t>Vyčištění budov bytové a občanské výstavby při výšce podlaží do 4 m</t>
  </si>
  <si>
    <t>-1417547494</t>
  </si>
  <si>
    <t>48*24</t>
  </si>
  <si>
    <t>Výmalba dotčených místností</t>
  </si>
  <si>
    <t>m01.83</t>
  </si>
  <si>
    <t>31,5</t>
  </si>
  <si>
    <t>m01.25</t>
  </si>
  <si>
    <t>11,25</t>
  </si>
  <si>
    <t>m01.85</t>
  </si>
  <si>
    <t>32,5</t>
  </si>
  <si>
    <t>55</t>
  </si>
  <si>
    <t>971033651</t>
  </si>
  <si>
    <t>Vybourání otvorů ve zdivu cihelném pl do 4 m2 na MVC nebo MV tl do 600 mm</t>
  </si>
  <si>
    <t>-2036429666</t>
  </si>
  <si>
    <t>1,9*2,15*0,495*2</t>
  </si>
  <si>
    <t>1,1*2,15*0,495</t>
  </si>
  <si>
    <t>56</t>
  </si>
  <si>
    <t>97X001</t>
  </si>
  <si>
    <t>Vybourání dveří dvoukřídlých včetně zárubně</t>
  </si>
  <si>
    <t>-982373772</t>
  </si>
  <si>
    <t>997</t>
  </si>
  <si>
    <t>Přesun sutě</t>
  </si>
  <si>
    <t>57</t>
  </si>
  <si>
    <t>997013153</t>
  </si>
  <si>
    <t>Vnitrostaveništní doprava suti a vybouraných hmot pro budovy v do 12 m s omezením mechanizace</t>
  </si>
  <si>
    <t>1139071116</t>
  </si>
  <si>
    <t>58</t>
  </si>
  <si>
    <t>997013501</t>
  </si>
  <si>
    <t>Odvoz suti a vybouraných hmot na skládku nebo meziskládku do 1 km se složením</t>
  </si>
  <si>
    <t>-548529331</t>
  </si>
  <si>
    <t>59</t>
  </si>
  <si>
    <t>997013509</t>
  </si>
  <si>
    <t>Příplatek k odvozu suti a vybouraných hmot na skládku ZKD 1 km přes 1 km</t>
  </si>
  <si>
    <t>268946163</t>
  </si>
  <si>
    <t>9,547*20 'Přepočtené koeficientem množství</t>
  </si>
  <si>
    <t>60</t>
  </si>
  <si>
    <t>997013801</t>
  </si>
  <si>
    <t>Poplatek za uložení stavebního odpadu na skládce (skládkovné)</t>
  </si>
  <si>
    <t>1438512450</t>
  </si>
  <si>
    <t>998</t>
  </si>
  <si>
    <t>Přesun hmot</t>
  </si>
  <si>
    <t>61</t>
  </si>
  <si>
    <t>998014121</t>
  </si>
  <si>
    <t>Přesun hmot pro budovy vícepodlažní v do 18 m z betonových dílců se zděným pláštěm</t>
  </si>
  <si>
    <t>-155365260</t>
  </si>
  <si>
    <t>PSV</t>
  </si>
  <si>
    <t>Práce a dodávky PSV</t>
  </si>
  <si>
    <t>711</t>
  </si>
  <si>
    <t>Izolace proti vodě, vlhkosti a plynům</t>
  </si>
  <si>
    <t>62</t>
  </si>
  <si>
    <t>711111001</t>
  </si>
  <si>
    <t>Provedení izolace proti zemní vlhkosti vodorovné za studena nátěrem penetračním</t>
  </si>
  <si>
    <t>598824749</t>
  </si>
  <si>
    <t>11163150</t>
  </si>
  <si>
    <t>lak asfaltový penetrační</t>
  </si>
  <si>
    <t>1245397044</t>
  </si>
  <si>
    <t>1188,25*0,0003 'Přepočtené koeficientem množství</t>
  </si>
  <si>
    <t>64</t>
  </si>
  <si>
    <t>711112001</t>
  </si>
  <si>
    <t>Provedení izolace proti zemní vlhkosti svislé za studena nátěrem penetračním</t>
  </si>
  <si>
    <t>-964622550</t>
  </si>
  <si>
    <t>(48,5*0,65*2+24,5*0,5*2)*2</t>
  </si>
  <si>
    <t>65</t>
  </si>
  <si>
    <t>1958521191</t>
  </si>
  <si>
    <t>175,1*0,00035 'Přepočtené koeficientem množství</t>
  </si>
  <si>
    <t>66</t>
  </si>
  <si>
    <t>711141559</t>
  </si>
  <si>
    <t>Provedení izolace proti zemní vlhkosti pásy přitavením vodorovné NAIP</t>
  </si>
  <si>
    <t>-379555865</t>
  </si>
  <si>
    <t>48,5*24,5*2</t>
  </si>
  <si>
    <t>67</t>
  </si>
  <si>
    <t>62836110</t>
  </si>
  <si>
    <t>pás těžký asfaltovaný s Al folií nosnou vložkou</t>
  </si>
  <si>
    <t>-1239860158</t>
  </si>
  <si>
    <t>1188,25*1,15 'Přepočtené koeficientem množství</t>
  </si>
  <si>
    <t>68</t>
  </si>
  <si>
    <t>62852015</t>
  </si>
  <si>
    <t>pásy s modifikovaným asfaltem vložka skelná tkanina</t>
  </si>
  <si>
    <t>-589757653</t>
  </si>
  <si>
    <t>69</t>
  </si>
  <si>
    <t>711142559</t>
  </si>
  <si>
    <t>Provedení izolace proti zemní vlhkosti pásy přitavením svislé NAIP</t>
  </si>
  <si>
    <t>1609365339</t>
  </si>
  <si>
    <t>(48,5*0,65*2+24,5*0,5*2)*2*2</t>
  </si>
  <si>
    <t>70</t>
  </si>
  <si>
    <t>2132739486</t>
  </si>
  <si>
    <t>175,1*1,15 'Přepočtené koeficientem množství</t>
  </si>
  <si>
    <t>71</t>
  </si>
  <si>
    <t>1683888407</t>
  </si>
  <si>
    <t>72</t>
  </si>
  <si>
    <t>998711102</t>
  </si>
  <si>
    <t>Přesun hmot tonážní pro izolace proti vodě, vlhkosti a plynům v objektech výšky do 12 m</t>
  </si>
  <si>
    <t>-1040532847</t>
  </si>
  <si>
    <t>712</t>
  </si>
  <si>
    <t>Povlakové krytiny</t>
  </si>
  <si>
    <t>73</t>
  </si>
  <si>
    <t>712331111</t>
  </si>
  <si>
    <t>Provedení povlakové krytiny střech do 10° podkladní vrstvy pásy na sucho samolepící</t>
  </si>
  <si>
    <t>2086693053</t>
  </si>
  <si>
    <t>plocha</t>
  </si>
  <si>
    <t>49*24,9</t>
  </si>
  <si>
    <t>vytažení</t>
  </si>
  <si>
    <t>(49+24,9)*2*0,7</t>
  </si>
  <si>
    <t>74</t>
  </si>
  <si>
    <t>62851005</t>
  </si>
  <si>
    <t>pás asfaltový modifikovaný samolepící parotěsný tl. 3 mm na plech a OSB desky</t>
  </si>
  <si>
    <t>941567996</t>
  </si>
  <si>
    <t>1323,56*1,15 'Přepočtené koeficientem množství</t>
  </si>
  <si>
    <t>75</t>
  </si>
  <si>
    <t>712391171</t>
  </si>
  <si>
    <t>Provedení povlakové krytiny střech do 10° podkladní textilní vrstvy</t>
  </si>
  <si>
    <t>-266688995</t>
  </si>
  <si>
    <t>D1.01.03, D1.01.04., D1.01.05.</t>
  </si>
  <si>
    <t>S01</t>
  </si>
  <si>
    <t>76</t>
  </si>
  <si>
    <t>69311082</t>
  </si>
  <si>
    <t>geotextilie netkaná PP 500g/m2</t>
  </si>
  <si>
    <t>1668684456</t>
  </si>
  <si>
    <t>49*24,9*1,15</t>
  </si>
  <si>
    <t>(49+24,9)*2*0,7*1,2</t>
  </si>
  <si>
    <t>77</t>
  </si>
  <si>
    <t>7124617X5</t>
  </si>
  <si>
    <t>D+M povlakové krytiny střech, fólie z PVC-P tl.1,5 mm; tstandard dle PD, včetně přístušenství, svaření, navaření, kotvení, dle PD</t>
  </si>
  <si>
    <t>-573266958</t>
  </si>
  <si>
    <t>78</t>
  </si>
  <si>
    <t>998712102</t>
  </si>
  <si>
    <t>Přesun hmot tonážní tonážní pro krytiny povlakové v objektech v do 12 m</t>
  </si>
  <si>
    <t>-644015343</t>
  </si>
  <si>
    <t>713</t>
  </si>
  <si>
    <t>Izolace tepelné</t>
  </si>
  <si>
    <t>79</t>
  </si>
  <si>
    <t>713131151</t>
  </si>
  <si>
    <t>Montáž izolace tepelné stěn a základů volně vloženými rohožemi, pásy, dílci, deskami 1 vrstva</t>
  </si>
  <si>
    <t>-2114827737</t>
  </si>
  <si>
    <t>Dilatace hal</t>
  </si>
  <si>
    <t>(48,5*8,6)</t>
  </si>
  <si>
    <t>Obvod</t>
  </si>
  <si>
    <t>(48,5*2+24,5*2)*1</t>
  </si>
  <si>
    <t>Střecha (atika)</t>
  </si>
  <si>
    <t>80</t>
  </si>
  <si>
    <t>28376361</t>
  </si>
  <si>
    <t>deska XPS hladký povrch λ=0,034 tl 30mm</t>
  </si>
  <si>
    <t>1231446064</t>
  </si>
  <si>
    <t>(48,5*8,6)*1,05</t>
  </si>
  <si>
    <t>81</t>
  </si>
  <si>
    <t>28376425</t>
  </si>
  <si>
    <t>deska z polystyrénu XPS, hrana polodrážková a hladký povrch tl 160mm</t>
  </si>
  <si>
    <t>-307563510</t>
  </si>
  <si>
    <t>(48,5*2+24,5*2)*1*1,05</t>
  </si>
  <si>
    <t>82</t>
  </si>
  <si>
    <t>28376421</t>
  </si>
  <si>
    <t>deska z polystyrénu XPS, hrana polodrážková a hladký povrch tl 80mm</t>
  </si>
  <si>
    <t>2064003149</t>
  </si>
  <si>
    <t>(49+24,9)*2*0,7*1,05</t>
  </si>
  <si>
    <t>83</t>
  </si>
  <si>
    <t>713141151</t>
  </si>
  <si>
    <t>Montáž izolace tepelné střech plochých kladené volně 1 vrstva rohoží, pásů, dílců, desek</t>
  </si>
  <si>
    <t>-622736316</t>
  </si>
  <si>
    <t>48*24*3</t>
  </si>
  <si>
    <t>84</t>
  </si>
  <si>
    <t>63151470</t>
  </si>
  <si>
    <t>deska izolační minerální plochých střech nepochozích λ=0,038 tl 100mm</t>
  </si>
  <si>
    <t>-1660039187</t>
  </si>
  <si>
    <t>1152*1,02 'Přepočtené koeficientem množství</t>
  </si>
  <si>
    <t>85</t>
  </si>
  <si>
    <t>63151468</t>
  </si>
  <si>
    <t>deska izolační minerální plochých střech nepochozích λ=0,038 tl 80mm</t>
  </si>
  <si>
    <t>-12151159</t>
  </si>
  <si>
    <t>86</t>
  </si>
  <si>
    <t>63151504</t>
  </si>
  <si>
    <t>deska izolační minerální plochých střech nepochozích pevnosti 70 kPa λ=0,039 tl 120mm</t>
  </si>
  <si>
    <t>-230706448</t>
  </si>
  <si>
    <t>87</t>
  </si>
  <si>
    <t>7131412X1</t>
  </si>
  <si>
    <t>D+M izolace tepelné XPS klín</t>
  </si>
  <si>
    <t>751478841</t>
  </si>
  <si>
    <t>(48+24)*2*2</t>
  </si>
  <si>
    <t>88</t>
  </si>
  <si>
    <t>998713102</t>
  </si>
  <si>
    <t>Přesun hmot tonážní pro izolace tepelné v objektech v do 12 m</t>
  </si>
  <si>
    <t>-941842766</t>
  </si>
  <si>
    <t>763</t>
  </si>
  <si>
    <t>Konstrukce suché výstavby</t>
  </si>
  <si>
    <t>89</t>
  </si>
  <si>
    <t>7634310X2</t>
  </si>
  <si>
    <t>D+M nosná konstrukce pro osvětlení včetne dopňků, pomocných prací a příslušenství, dle PD</t>
  </si>
  <si>
    <t>1984195110</t>
  </si>
  <si>
    <t>90</t>
  </si>
  <si>
    <t>7633211X3</t>
  </si>
  <si>
    <t>D+M dřevovláknitý obklad ve standadu dle PD, včetně příslušenství, doplňků, kotvení, dle PD</t>
  </si>
  <si>
    <t>-1805011671</t>
  </si>
  <si>
    <t>151*2,4</t>
  </si>
  <si>
    <t>91</t>
  </si>
  <si>
    <t>998763302</t>
  </si>
  <si>
    <t>Přesun hmot tonážní pro sádrokartonové konstrukce v objektech v do 12 m</t>
  </si>
  <si>
    <t>-1330494227</t>
  </si>
  <si>
    <t>764</t>
  </si>
  <si>
    <t>Konstrukce klempířské</t>
  </si>
  <si>
    <t>92</t>
  </si>
  <si>
    <t>764X0Kl51</t>
  </si>
  <si>
    <t>D+M Kl51 Oplechování atiky střechy rš. 835mm, kotvení, PÚ, příslušenství, doplňky, dle PD (D1.01.07)</t>
  </si>
  <si>
    <t>1292486465</t>
  </si>
  <si>
    <t>93</t>
  </si>
  <si>
    <t>764000X1</t>
  </si>
  <si>
    <t>D+M Podkladní konstrukce atik (překližka, latě, chem. kotvy, TI, apod.), dle PD</t>
  </si>
  <si>
    <t>-388237345</t>
  </si>
  <si>
    <t>766</t>
  </si>
  <si>
    <t>Konstrukce truhlářské</t>
  </si>
  <si>
    <t>94</t>
  </si>
  <si>
    <t>766X0D51</t>
  </si>
  <si>
    <t>D+M D51 dveře dvoukřídlé 1800x2100mm, HPL tl. 0,8mm, včetně zárubně, kotvení, kování, PÚ, příslušenství, dle PD (D1.01.07)</t>
  </si>
  <si>
    <t>1560083026</t>
  </si>
  <si>
    <t>95</t>
  </si>
  <si>
    <t>766X0D52</t>
  </si>
  <si>
    <t>D+M D52 dveře jednokřídlé 1000x2100mm, HPL tl. 0,8mm, včetně zárubně, kotvení, kování, PÚ, příslušenství, EW 15DP3+C+K+PK, dle PD (D1.01.07)</t>
  </si>
  <si>
    <t>1338625275</t>
  </si>
  <si>
    <t>96</t>
  </si>
  <si>
    <t>766X0O51</t>
  </si>
  <si>
    <t>D+M O51 Vnější Al dveře dvoukřídlé 2400x2100mm, otevíravé bez nadsvětlíku, včetně kotvení, kování, PÚ, příslušenství, dle PD (D1.01.07)</t>
  </si>
  <si>
    <t>-574594935</t>
  </si>
  <si>
    <t>97</t>
  </si>
  <si>
    <t>766X0O52</t>
  </si>
  <si>
    <t>D+M O52 Al okna pevně zasklená 42050x2400mm, včetně kotvení, kování, PÚ, příslušenství, dle PD (D1.01.07)</t>
  </si>
  <si>
    <t>-1301709292</t>
  </si>
  <si>
    <t>767</t>
  </si>
  <si>
    <t>Konstrukce zámečnické</t>
  </si>
  <si>
    <t>98</t>
  </si>
  <si>
    <t>767391112</t>
  </si>
  <si>
    <t>Montáž krytiny z tvarovaných plechů šroubováním</t>
  </si>
  <si>
    <t>-1284322828</t>
  </si>
  <si>
    <t>99</t>
  </si>
  <si>
    <t>154851M</t>
  </si>
  <si>
    <t>profil trapézový  135/310x0,88mm pozink</t>
  </si>
  <si>
    <t>95309335</t>
  </si>
  <si>
    <t>1152*1,1 'Přepočtené koeficientem množství</t>
  </si>
  <si>
    <t>100</t>
  </si>
  <si>
    <t>767X001</t>
  </si>
  <si>
    <t>D+M ocelová střecha, včetně příslušenství, kotvení, doplňků, PÚ, dle PD</t>
  </si>
  <si>
    <t>kg</t>
  </si>
  <si>
    <t>-1462471566</t>
  </si>
  <si>
    <t xml:space="preserve"> HEA160</t>
  </si>
  <si>
    <t>30,5*213,03</t>
  </si>
  <si>
    <t xml:space="preserve"> HEA180</t>
  </si>
  <si>
    <t>35,6*213,11</t>
  </si>
  <si>
    <t xml:space="preserve"> SHS 60/60/6.3</t>
  </si>
  <si>
    <t>10,3*198,43</t>
  </si>
  <si>
    <t xml:space="preserve"> RO 108X8</t>
  </si>
  <si>
    <t>19,7*74,2</t>
  </si>
  <si>
    <t xml:space="preserve"> RO 133X8</t>
  </si>
  <si>
    <t>24,6*76,29</t>
  </si>
  <si>
    <t xml:space="preserve"> CFCHS 88.9X6</t>
  </si>
  <si>
    <t>12,3*166,44</t>
  </si>
  <si>
    <t xml:space="preserve"> MSRR 70.0x4.0</t>
  </si>
  <si>
    <t>6,5*150,5</t>
  </si>
  <si>
    <t xml:space="preserve"> RO 101.6X4</t>
  </si>
  <si>
    <t>9,7*95,4</t>
  </si>
  <si>
    <t xml:space="preserve"> RO 76.1X4</t>
  </si>
  <si>
    <t>7,1*50,57</t>
  </si>
  <si>
    <t xml:space="preserve"> IPE 180</t>
  </si>
  <si>
    <t>18,8*23,4</t>
  </si>
  <si>
    <t xml:space="preserve"> RO 88.9X4</t>
  </si>
  <si>
    <t>8,4*23,4</t>
  </si>
  <si>
    <t xml:space="preserve"> RD 14</t>
  </si>
  <si>
    <t>1,2*36</t>
  </si>
  <si>
    <t xml:space="preserve"> RD 8</t>
  </si>
  <si>
    <t>0,4*19,2</t>
  </si>
  <si>
    <t>101</t>
  </si>
  <si>
    <t>767X002</t>
  </si>
  <si>
    <t>D+M ocelové ztužení haly, včetně příslušenství, kotvení, doplňků, PÚ, dle PD</t>
  </si>
  <si>
    <t>-1071174978</t>
  </si>
  <si>
    <t>TR101,6x6,3</t>
  </si>
  <si>
    <t>3392,16*1,1</t>
  </si>
  <si>
    <t>HTR 150x150x6,3</t>
  </si>
  <si>
    <t>4975,11*1,1</t>
  </si>
  <si>
    <t>HTR 150x250x6,3</t>
  </si>
  <si>
    <t>4166,7*1,1</t>
  </si>
  <si>
    <t>HTR 200x200x6,3</t>
  </si>
  <si>
    <t>1675,8*1,1</t>
  </si>
  <si>
    <t>102</t>
  </si>
  <si>
    <t>767X0Z51</t>
  </si>
  <si>
    <t>D+M Z51 ocelový žebřík, včetně příslušenství, kotvení, doplňků, PÚ, dle PD (D1.01.07)</t>
  </si>
  <si>
    <t>-831324787</t>
  </si>
  <si>
    <t>784</t>
  </si>
  <si>
    <t>Dokončovací práce - malby a tapety</t>
  </si>
  <si>
    <t>103</t>
  </si>
  <si>
    <t>784181125</t>
  </si>
  <si>
    <t>Hloubková jednonásobná penetrace podkladu v místnostech výšky přes 5,00 m</t>
  </si>
  <si>
    <t>335516528</t>
  </si>
  <si>
    <t>22*2,9-1,9*2,15</t>
  </si>
  <si>
    <t>(16-1,815)*2,9-1,1*2,15</t>
  </si>
  <si>
    <t>25*2,9-1,9*2,15</t>
  </si>
  <si>
    <t>sloupy</t>
  </si>
  <si>
    <t>15*(0,4*2+0,6*2)*11,5</t>
  </si>
  <si>
    <t>104</t>
  </si>
  <si>
    <t>784211105</t>
  </si>
  <si>
    <t>Dvojnásobné bílé malby ze směsí za mokra výborně otěruvzdorných v místnostech výšky přes 5,00 m</t>
  </si>
  <si>
    <t>-1046799642</t>
  </si>
  <si>
    <t>786</t>
  </si>
  <si>
    <t>Dokončovací práce - čalounické úpravy</t>
  </si>
  <si>
    <t>112</t>
  </si>
  <si>
    <t>786X001</t>
  </si>
  <si>
    <t>D+M rozdělovací sítě, včetně příslušenství, doplňků, kotvení, PÚ, dle PD</t>
  </si>
  <si>
    <t>2044337741</t>
  </si>
  <si>
    <t>1*2 'Přepočtené koeficientem množství</t>
  </si>
  <si>
    <t>VRN</t>
  </si>
  <si>
    <t>Vedlejší rozpočtové náklady</t>
  </si>
  <si>
    <t>VRN1</t>
  </si>
  <si>
    <t>Průzkumné, geodetické a projektové práce</t>
  </si>
  <si>
    <t>105</t>
  </si>
  <si>
    <t>0110020X0</t>
  </si>
  <si>
    <t>Vytyčeí inženýrských sítí</t>
  </si>
  <si>
    <t>soubpr</t>
  </si>
  <si>
    <t>1024</t>
  </si>
  <si>
    <t>-181827041</t>
  </si>
  <si>
    <t>106</t>
  </si>
  <si>
    <t>012002000</t>
  </si>
  <si>
    <t>Geodetické práce</t>
  </si>
  <si>
    <t>CS ÚRS 2016 02</t>
  </si>
  <si>
    <t>-1313805128</t>
  </si>
  <si>
    <t>Vytyčovací práce před, v průběhu a po skončení výstavby</t>
  </si>
  <si>
    <t>107</t>
  </si>
  <si>
    <t>013203000</t>
  </si>
  <si>
    <t>Dokumentace stavby - dílenská dokumentace</t>
  </si>
  <si>
    <t>CS ÚRS 2016 01</t>
  </si>
  <si>
    <t>-266031082</t>
  </si>
  <si>
    <t>VRN3</t>
  </si>
  <si>
    <t>Zařízení staveniště</t>
  </si>
  <si>
    <t>108</t>
  </si>
  <si>
    <t>030001000</t>
  </si>
  <si>
    <t>Provoz zařízení staveniště</t>
  </si>
  <si>
    <t>-1883655937</t>
  </si>
  <si>
    <t>Veškěré provozní náklady zařízení staveniště, oplocení po dobu výstavby</t>
  </si>
  <si>
    <t>111</t>
  </si>
  <si>
    <t>03000100X</t>
  </si>
  <si>
    <t>Zřízení zařízení staveniště</t>
  </si>
  <si>
    <t>252768309</t>
  </si>
  <si>
    <t xml:space="preserve">Náklady na vybudování zařízení staveniště, oplocení </t>
  </si>
  <si>
    <t>110</t>
  </si>
  <si>
    <t>039002000</t>
  </si>
  <si>
    <t>Zrušení zařízení staveniště</t>
  </si>
  <si>
    <t>…</t>
  </si>
  <si>
    <t>422952272</t>
  </si>
  <si>
    <t>VRN9</t>
  </si>
  <si>
    <t>Ostatní náklady</t>
  </si>
  <si>
    <t>109</t>
  </si>
  <si>
    <t>090001000</t>
  </si>
  <si>
    <t>1852061478</t>
  </si>
  <si>
    <t xml:space="preserve">Čistění a servisovaní všech TZB technologií. </t>
  </si>
  <si>
    <t>D04 - zdravotně technické instalace</t>
  </si>
  <si>
    <t>Kutná Hora</t>
  </si>
  <si>
    <t>Zpracováno dle metodiky ÚRS s maximálním zatříděním položek (popisu činností) dle Třídníku stavebních konstrukcí a prací. Položky, které databáze neobsahuje, oceněny dle brutto ceníků příslušných dodavatelů.  Jsou-li ve výkazu výměr uvedeny odkazy na firmy, názvy nebo specifická označení výrobků apod., jsou takové odkazy pouze informativní a slouží pouze pro určení technické úrovně a provozních parametrů. Z zhotoviteli umožňují v souladu s §182, zákona č. 134/2016 Sb. o veřejných zakázkách použít i jiných kvalitativně a technicky obdobných zařízení, která mají podobnou nebo minimálně stejnou kvalitu, účinnost a výkon, parametry použití, ev. hlučnost (která bezpodmínečně splňuje platné hygienické normy).   Celková množství u jednotlivých položek (kusy, metry) byla odměřena a sečtena ručně a digitálně z výkresů.</t>
  </si>
  <si>
    <t xml:space="preserve">    721 - Zdravotechnika - vnitřní kanalizace</t>
  </si>
  <si>
    <t xml:space="preserve">    727 - Zdravotechnika - požární vodovod</t>
  </si>
  <si>
    <t>721</t>
  </si>
  <si>
    <t>Zdravotechnika - vnitřní kanalizace</t>
  </si>
  <si>
    <t>Potrubí z trubek a tvarovek kanalizačních PVC typu KG DN 125</t>
  </si>
  <si>
    <t>-887353718</t>
  </si>
  <si>
    <t>2.</t>
  </si>
  <si>
    <t>Potrubí střešních dešťových svodů plastové spojované lepením DN 125</t>
  </si>
  <si>
    <t>-1721871909</t>
  </si>
  <si>
    <t>3.</t>
  </si>
  <si>
    <t>Čistící kus DN 125</t>
  </si>
  <si>
    <t>ks</t>
  </si>
  <si>
    <t>461939040</t>
  </si>
  <si>
    <t>4.</t>
  </si>
  <si>
    <t>Střešní vtok DN 125, tepelně izolovaný , s elektrickým topným kabelem</t>
  </si>
  <si>
    <t>-1248739039</t>
  </si>
  <si>
    <t>5.</t>
  </si>
  <si>
    <t>Napojení na stávající odbočku (rev. šachtu) připravené a zaslepené v předchozí etapě výstavby</t>
  </si>
  <si>
    <t>737573528</t>
  </si>
  <si>
    <t>6.</t>
  </si>
  <si>
    <t>Drobný montážní a spojovací materiál</t>
  </si>
  <si>
    <t>kpl</t>
  </si>
  <si>
    <t>516661095</t>
  </si>
  <si>
    <t>7.</t>
  </si>
  <si>
    <t>Tlaková zkouška</t>
  </si>
  <si>
    <t>-2108022193</t>
  </si>
  <si>
    <t>8.</t>
  </si>
  <si>
    <t>Výkopové práce pro položení potrubí, vč montátě  a obsypu</t>
  </si>
  <si>
    <t>715873418</t>
  </si>
  <si>
    <t>727</t>
  </si>
  <si>
    <t>Zdravotechnika - požární vodovod</t>
  </si>
  <si>
    <t>9.</t>
  </si>
  <si>
    <t>Požární hydrantový systém s tvarově stálou hadicí na otočném bubnu pro montáž na stěnu A25/30</t>
  </si>
  <si>
    <t>1281436911</t>
  </si>
  <si>
    <t>10.</t>
  </si>
  <si>
    <t>Potrubí z trubek ocelových závitových pozinkovaných DN 5/4"</t>
  </si>
  <si>
    <t>1180344317</t>
  </si>
  <si>
    <t>11.</t>
  </si>
  <si>
    <t>Napojení na stávající KK DN 5/4" v šachtě v podlaze</t>
  </si>
  <si>
    <t>-14429559</t>
  </si>
  <si>
    <t>12.</t>
  </si>
  <si>
    <t>Izolační návlek Mirelon 32/6</t>
  </si>
  <si>
    <t>361515893</t>
  </si>
  <si>
    <t>D05 - ÚT</t>
  </si>
  <si>
    <t xml:space="preserve">    73 - Zařízení, aparáty, regulace</t>
  </si>
  <si>
    <t xml:space="preserve">      730 - Oběhová čerpadla bez autoadaptivní funkce </t>
  </si>
  <si>
    <t xml:space="preserve">      731 - Ostatní zařízení</t>
  </si>
  <si>
    <t xml:space="preserve">    74 - Potrubí – svařovaná ocel</t>
  </si>
  <si>
    <t xml:space="preserve">    75 - Izolace – svařovaná ocel</t>
  </si>
  <si>
    <t xml:space="preserve">    76 - Ostatní armatury</t>
  </si>
  <si>
    <t>Zařízení, aparáty, regulace</t>
  </si>
  <si>
    <t>730</t>
  </si>
  <si>
    <t xml:space="preserve">Oběhová čerpadla bez autoadaptivní funkce </t>
  </si>
  <si>
    <t>7305108X1</t>
  </si>
  <si>
    <t>D+M Oběhové čerpadlo, 1,0 m /hod, 25 kPa, 230V, 22W</t>
  </si>
  <si>
    <t>122084836</t>
  </si>
  <si>
    <t>7305108X2</t>
  </si>
  <si>
    <t>D+M Šroubení k čerpadlu DN25, 6/4“x1“, mosaz</t>
  </si>
  <si>
    <t>1331880910</t>
  </si>
  <si>
    <t>731</t>
  </si>
  <si>
    <t>Ostatní zařízení</t>
  </si>
  <si>
    <t>7315108X1</t>
  </si>
  <si>
    <t>D+M Dvoucestný regulační ventil RV111, DN15, kvs=2,5m3/hod s pohonem ANT3-5.22 (3-bodový, 33s, 230V)</t>
  </si>
  <si>
    <t>-51696391</t>
  </si>
  <si>
    <t>Potrubí – svařovaná ocel</t>
  </si>
  <si>
    <t>7405108X1</t>
  </si>
  <si>
    <t>D+M Potrubí svařovaná ocel DN25 (33,7x3,25), ČSN 425710, materiiál 11 353</t>
  </si>
  <si>
    <t>881784367</t>
  </si>
  <si>
    <t>Izolace – svařovaná ocel</t>
  </si>
  <si>
    <t>7505108X1</t>
  </si>
  <si>
    <t>D+M Minerální vlna s hliníkovou fólií 34x30 (pro DN25), min. vlna s hliníkovou fólií, pouzdro</t>
  </si>
  <si>
    <t>1736970632</t>
  </si>
  <si>
    <t>7505108X2</t>
  </si>
  <si>
    <t>D+M Al páska 50m/50mm, samolepící hliníková páska</t>
  </si>
  <si>
    <t>744065259</t>
  </si>
  <si>
    <t>Ostatní armatury</t>
  </si>
  <si>
    <t>7605108X1</t>
  </si>
  <si>
    <t>D+M Kulový kohout páčka DN 25, R910</t>
  </si>
  <si>
    <t>-15409572</t>
  </si>
  <si>
    <t>7605108X2</t>
  </si>
  <si>
    <t>D+M Zpětný ventil s pružinou DN 25, R60</t>
  </si>
  <si>
    <t>-1320601796</t>
  </si>
  <si>
    <t>7605108X3</t>
  </si>
  <si>
    <t>D+M Vypouštěcí kohout s kovovou páčkou DN 15, R608D</t>
  </si>
  <si>
    <t>1506154353</t>
  </si>
  <si>
    <t>D06 - VZT</t>
  </si>
  <si>
    <t xml:space="preserve">    751 - Vzduchotechnika</t>
  </si>
  <si>
    <t xml:space="preserve">    752 - Vzduchotechnika - ostatní</t>
  </si>
  <si>
    <t>751</t>
  </si>
  <si>
    <t>Vzduchotechnika</t>
  </si>
  <si>
    <t>1.1.1</t>
  </si>
  <si>
    <t>VVS1500 - vzduchotechnická jednotka pro přívod a odvod vzduchu s rotačním rekuperátorem, 3-klapkovou směšovací komorou, teplovodním ohřevem vzduchu, referenční zařízení VTS Clima , provedení pro vnitřní instalaci.</t>
  </si>
  <si>
    <t>1611383748</t>
  </si>
  <si>
    <t xml:space="preserve"> - Vp = 11 500 m3/h, 350 Pa</t>
  </si>
  <si>
    <t xml:space="preserve"> - Vo = 11 500 m3/h, 350 Pa</t>
  </si>
  <si>
    <t>v sestavě na straně přívodu vzduchu (ve směru proudu vzduchu):</t>
  </si>
  <si>
    <t xml:space="preserve"> - Klapka 1945x933 se servopohonem</t>
  </si>
  <si>
    <t xml:space="preserve"> - filtr vzduchu M5 (dp = 25/112/200Pa)</t>
  </si>
  <si>
    <t xml:space="preserve">     - U-manometr</t>
  </si>
  <si>
    <t xml:space="preserve"> - rotační ZZT (Qt = 78,2kW; h = 85%)</t>
  </si>
  <si>
    <t xml:space="preserve"> - směšovací komora 3-klapková se servopohonem</t>
  </si>
  <si>
    <t xml:space="preserve"> - teplovodní ohřívač (Qt = 87 kW; dtw = 70/50°C;  tl = 35°C)</t>
  </si>
  <si>
    <t xml:space="preserve"> - Ventilátorová sekce</t>
  </si>
  <si>
    <t xml:space="preserve">      - volné oběžné kolo</t>
  </si>
  <si>
    <t xml:space="preserve">      - standart motor (3x400V/4 kW)</t>
  </si>
  <si>
    <t xml:space="preserve">      - frekvenční měnič IP54</t>
  </si>
  <si>
    <t xml:space="preserve">      - motorové příslušenství</t>
  </si>
  <si>
    <t xml:space="preserve"> - koncový připojovací panel</t>
  </si>
  <si>
    <t xml:space="preserve">      - koncový panel s rámem 1945x933</t>
  </si>
  <si>
    <t>v sestavě na straně odvodu vzduchu (ve směru proudu vzduchu):</t>
  </si>
  <si>
    <t xml:space="preserve"> - filtr vzduchu M5 (dp = 43/121/200Pa)</t>
  </si>
  <si>
    <t xml:space="preserve">      - volné oběžné kolo </t>
  </si>
  <si>
    <t>s autonomním systémem MaR:</t>
  </si>
  <si>
    <t xml:space="preserve"> - rozvaděč</t>
  </si>
  <si>
    <t xml:space="preserve"> - řízení teploty vzduchu podle prostoru</t>
  </si>
  <si>
    <t xml:space="preserve">     - start čerpadla</t>
  </si>
  <si>
    <t xml:space="preserve">     - 3-cestný směšovací ventil se servopohonem</t>
  </si>
  <si>
    <t xml:space="preserve"> - teplotní snímač</t>
  </si>
  <si>
    <t xml:space="preserve"> - MaR dokumentace</t>
  </si>
  <si>
    <t xml:space="preserve"> - centrální vypínač</t>
  </si>
  <si>
    <t xml:space="preserve"> - dálkový kabelový ovladač VZTJ</t>
  </si>
  <si>
    <t xml:space="preserve"> - kabeláž propojení MAR VZTJ a vyústí</t>
  </si>
  <si>
    <t>1.2</t>
  </si>
  <si>
    <t>- kabeláž propojení MAR VZTJ a vyústí</t>
  </si>
  <si>
    <t>bm</t>
  </si>
  <si>
    <t>1389326327</t>
  </si>
  <si>
    <t>1.3</t>
  </si>
  <si>
    <t>Montáž VZTJ a MaR</t>
  </si>
  <si>
    <t>953556623</t>
  </si>
  <si>
    <t>1.4</t>
  </si>
  <si>
    <t>Zprovoznění VZTJ a oživení MaR</t>
  </si>
  <si>
    <t>607806455</t>
  </si>
  <si>
    <t>1.5</t>
  </si>
  <si>
    <t>Zaregulování</t>
  </si>
  <si>
    <t>-1162419716</t>
  </si>
  <si>
    <t>7.2</t>
  </si>
  <si>
    <t>VDR-H-E1/400/0/0/0 - stropní anemostat TROX pro výšku výfuku H ≥ 3,8 m</t>
  </si>
  <si>
    <t>-1365573457</t>
  </si>
  <si>
    <t>7.3</t>
  </si>
  <si>
    <t>ASL-AG/825x325 - větrací mřížka odváděcí TROX</t>
  </si>
  <si>
    <t>924321037</t>
  </si>
  <si>
    <t>7.4</t>
  </si>
  <si>
    <t>FKA-EU-0/1400x800x500/0/Z01 - protipožární klapka TROX</t>
  </si>
  <si>
    <t>1112348656</t>
  </si>
  <si>
    <t>7.5</t>
  </si>
  <si>
    <t>TH/S 1000x800/2000 - tlumič hluku ve standardním provedení  sestavený z tlumících buněk GREIF G500x400/2000 - 4 ks</t>
  </si>
  <si>
    <t>-1927539008</t>
  </si>
  <si>
    <t>7.6</t>
  </si>
  <si>
    <t>ALUflex 315 - flexo potrubí</t>
  </si>
  <si>
    <t>-916179983</t>
  </si>
  <si>
    <t>7.71</t>
  </si>
  <si>
    <t>POTRUBÍ  - rovné - Čtyřhranné vzduchotechnické potrubí z ocelového pozinkovaného plechu sk. I v normálním provedení podle ON120405, třída těsnosti B a vyšší podle DIN 24194 (PK 120036, ÖNORM M 7615)</t>
  </si>
  <si>
    <t>1078270447</t>
  </si>
  <si>
    <t>7.72</t>
  </si>
  <si>
    <t>POTRUBÍ   - tvarovky - Čtyřhranné vzduchotechnické potrubí z ocelového pozinkovaného plechu sk. I v normálním provedení podle ON120405, třída těsnosti B a vyšší podle DIN 24194 (PK 120036, ÖNORM M 7615)</t>
  </si>
  <si>
    <t>1130068984</t>
  </si>
  <si>
    <t>7.81</t>
  </si>
  <si>
    <t>POTRUBÍ  - pr. 315 mm - rovné - Kruhové vzduchotechnické potrubí z ocelového pozinkovaného plechu sk. I v provedení SPIRO dle standardu Lindab Save Click</t>
  </si>
  <si>
    <t>1417640718</t>
  </si>
  <si>
    <t>7.82</t>
  </si>
  <si>
    <t>POTRUBÍ  - pr. 315 mm - tvarovky - Kruhové vzduchotechnické potrubí z ocelového pozinkovaného plechu sk. I v provedení SPIRO dle standardu Lindab Save Click</t>
  </si>
  <si>
    <t>1538252992</t>
  </si>
  <si>
    <t>7.91</t>
  </si>
  <si>
    <t>Tepelná izolace vzduchovodu ve vnitřním prostředí (přívodní a odváděný vzduch) materiálem Rockwool Techrock 40 ALS, tl. 100 mm s AL folií, na trny.</t>
  </si>
  <si>
    <t>232512792</t>
  </si>
  <si>
    <t>7.92</t>
  </si>
  <si>
    <t>Oplechování tepelně izolovaného vzduchovodu ocelovým pozinkovaným plechem sk. I ve vodotěsném provedení</t>
  </si>
  <si>
    <t>-1399835578</t>
  </si>
  <si>
    <t>7.10</t>
  </si>
  <si>
    <t>Montážní a závěsový materiál</t>
  </si>
  <si>
    <t>944990511</t>
  </si>
  <si>
    <t>7.11</t>
  </si>
  <si>
    <t>Spojovací a těsnící materiál</t>
  </si>
  <si>
    <t>-1835570686</t>
  </si>
  <si>
    <t>752</t>
  </si>
  <si>
    <t>Vzduchotechnika - ostatní</t>
  </si>
  <si>
    <t>1.1</t>
  </si>
  <si>
    <t>Lešení a montážní plošiny</t>
  </si>
  <si>
    <t>-418308896</t>
  </si>
  <si>
    <t>Montáž VZT zařízení</t>
  </si>
  <si>
    <t>264114422</t>
  </si>
  <si>
    <t>Značení VZT zařízení - stítka, popisky, sipky směru proudu vzduchu, apod.</t>
  </si>
  <si>
    <t>-1309153395</t>
  </si>
  <si>
    <t>Doprava</t>
  </si>
  <si>
    <t>-232608346</t>
  </si>
  <si>
    <t>Práce autojeřábem</t>
  </si>
  <si>
    <t>-1528816072</t>
  </si>
  <si>
    <t>Seřízení a zaregulování VZT rozvodů a koncových prvků</t>
  </si>
  <si>
    <t>-1538684514</t>
  </si>
  <si>
    <t>Protokoly, revize, koušky</t>
  </si>
  <si>
    <t>1797186974</t>
  </si>
  <si>
    <t>seřízení servomotorů klapek</t>
  </si>
  <si>
    <t>826009771</t>
  </si>
  <si>
    <t>D08 - Slaboproud</t>
  </si>
  <si>
    <t xml:space="preserve">    741 - Elektromontáže</t>
  </si>
  <si>
    <t>741</t>
  </si>
  <si>
    <t>Elektromontáže</t>
  </si>
  <si>
    <t>Soupis:</t>
  </si>
  <si>
    <t>D08a - EPS</t>
  </si>
  <si>
    <t>D1 - Ústředna EPS</t>
  </si>
  <si>
    <t>D2 - Rozvaděč + napájecí zdroj pro vazby EPS</t>
  </si>
  <si>
    <t>D3 - Hlásiče EPS</t>
  </si>
  <si>
    <t>D4 - Vstupně/výstupní moduly</t>
  </si>
  <si>
    <t>D5 - Kabely a instalační materiál</t>
  </si>
  <si>
    <t>D6 - Ostatní</t>
  </si>
  <si>
    <t>D1</t>
  </si>
  <si>
    <t>Ústředna EPS</t>
  </si>
  <si>
    <t>Pol6</t>
  </si>
  <si>
    <t>804382.D0 Mikromodu, referenční výrobek Esserbus Plus pro IQ8Control</t>
  </si>
  <si>
    <t>Pol8</t>
  </si>
  <si>
    <t>764733 Modul přepěťové ochrany pro esserbus</t>
  </si>
  <si>
    <t>D2</t>
  </si>
  <si>
    <t>Rozvaděč + napájecí zdroj pro vazby EPS</t>
  </si>
  <si>
    <t>D3</t>
  </si>
  <si>
    <t>Hlásiče EPS</t>
  </si>
  <si>
    <t>Pol18</t>
  </si>
  <si>
    <t>804905 Elektronika tlačítka IQ8  s oddělovačem</t>
  </si>
  <si>
    <t>Pol19</t>
  </si>
  <si>
    <t>704900 Skříň tlačítkový hlásič IQ8 červená se sklíčkem, RAL 3020</t>
  </si>
  <si>
    <t>Pol20</t>
  </si>
  <si>
    <t>802371 Opticko-kouřový hlásič  série IQ8Quad - VdS G 204060</t>
  </si>
  <si>
    <t>Pol25</t>
  </si>
  <si>
    <t>805590 Sokl hlásiče v základní verzi pro hlásiče IQ8Quad</t>
  </si>
  <si>
    <t>Pol26</t>
  </si>
  <si>
    <t>805571 Adaptér pro sokl pod omítku IQ8Quad</t>
  </si>
  <si>
    <t>Pol27</t>
  </si>
  <si>
    <t>807206 Siréna IQ8Alarm, červená, vč. patice 806202</t>
  </si>
  <si>
    <t>D4</t>
  </si>
  <si>
    <t>Vstupně/výstupní moduly</t>
  </si>
  <si>
    <t>D5</t>
  </si>
  <si>
    <t>Kabely a instalační materiál</t>
  </si>
  <si>
    <t>Pol33</t>
  </si>
  <si>
    <t>Kabel pro kruhové linky a návazně ovládáná zařízení s funkční odolností při požáru (B2 ca s1 d0) PRAFlaGuard PH120-R 2x2x0,8</t>
  </si>
  <si>
    <t>Pol38</t>
  </si>
  <si>
    <t>Kabel pro návazně ovládáná zařízení s funkční odolností při požáru (B2 ca s1 d0) 1-CXKH-V 2x1.5 FE180/P60-R</t>
  </si>
  <si>
    <t>Pol40</t>
  </si>
  <si>
    <t>1425  -  MONOFLEX EN 320 N PVC Elektroinstalační trubka- ohebná 23mm (320N)</t>
  </si>
  <si>
    <t>Pol41</t>
  </si>
  <si>
    <t>8025  -  TRUBKA TUHÁ 1250 N PVC Elektroinstalační trubka 25mm - tuhá (černá), vč. příchytek  a příslušenství</t>
  </si>
  <si>
    <t>Pol42</t>
  </si>
  <si>
    <t>Kovová kabelová příchytka, včetně protipožárních hmoždinek E30</t>
  </si>
  <si>
    <t>Pol43</t>
  </si>
  <si>
    <t>Kovová kabelová příchytka na trapézový plech, včetně protipožárních hmoždinek E30</t>
  </si>
  <si>
    <t>Pol45</t>
  </si>
  <si>
    <t>Elektroinstalační krabice E30</t>
  </si>
  <si>
    <t>Pol48</t>
  </si>
  <si>
    <t>Ostatní instalační materiál (příchytky, hmoždiny, šrouby, krabice, svorkovnice, pomocná relé, stahovací pásky, atd.)</t>
  </si>
  <si>
    <t>kpl.</t>
  </si>
  <si>
    <t>Pol49</t>
  </si>
  <si>
    <t>Požární ucpávky</t>
  </si>
  <si>
    <t>Pol50</t>
  </si>
  <si>
    <t>Ochranný kryt hlásiče a sirény - atyp.</t>
  </si>
  <si>
    <t>D6</t>
  </si>
  <si>
    <t>Ostatní</t>
  </si>
  <si>
    <t>Pol51</t>
  </si>
  <si>
    <t>Elektromechanický zámek (rozteč 92mm), vč. příslušenství, pro požární a únikové dveře</t>
  </si>
  <si>
    <t>Pol57</t>
  </si>
  <si>
    <t>Montážní práce</t>
  </si>
  <si>
    <t>114</t>
  </si>
  <si>
    <t>Pol58</t>
  </si>
  <si>
    <t>Náklady spojené se zřízením staveniště</t>
  </si>
  <si>
    <t>116</t>
  </si>
  <si>
    <t>Pol59</t>
  </si>
  <si>
    <t>Koordinace s investorem</t>
  </si>
  <si>
    <t>hod.</t>
  </si>
  <si>
    <t>118</t>
  </si>
  <si>
    <t>Pol60</t>
  </si>
  <si>
    <t>Oživení systému</t>
  </si>
  <si>
    <t>120</t>
  </si>
  <si>
    <t>Pol61</t>
  </si>
  <si>
    <t>Revize systému</t>
  </si>
  <si>
    <t>122</t>
  </si>
  <si>
    <t>Pol62</t>
  </si>
  <si>
    <t>Komplexní a individuální zkoušky</t>
  </si>
  <si>
    <t>124</t>
  </si>
  <si>
    <t>Pol63</t>
  </si>
  <si>
    <t>Dokumentace skutečného provedení</t>
  </si>
  <si>
    <t>126</t>
  </si>
  <si>
    <t>D08b - EZS</t>
  </si>
  <si>
    <t>D1 - Ústředna EZS</t>
  </si>
  <si>
    <t>D2 - Čidla</t>
  </si>
  <si>
    <t>D3 - Kabely a instalační materiál</t>
  </si>
  <si>
    <t>D4 - Ostatní</t>
  </si>
  <si>
    <t>Ústředna EZS</t>
  </si>
  <si>
    <t>Čidla</t>
  </si>
  <si>
    <t>Pol71</t>
  </si>
  <si>
    <t>Prostorový pasivní infračervený detektor s triplexním černým zrcadlem (52 detekčních zón), 12 m, vyměnitelné zrcadlo - bariéra 20 m, spotřeba 6mA</t>
  </si>
  <si>
    <t>Pol72</t>
  </si>
  <si>
    <t>Magnetický kontakt, kabel se 4 žilami,rozměry 10 x 36mm,pracovní vzdálenost max. 25 mm</t>
  </si>
  <si>
    <t>Pol73</t>
  </si>
  <si>
    <t>Propojovací krabice, tamperovaná</t>
  </si>
  <si>
    <t>Pol74</t>
  </si>
  <si>
    <t>Vnitřní piezosiréna</t>
  </si>
  <si>
    <t>Pol76</t>
  </si>
  <si>
    <t>UTP kabel kat.5e, 4párový</t>
  </si>
  <si>
    <t>Pol78</t>
  </si>
  <si>
    <t>Kabelový žlab ocelový 50x125mm s víkem, vč. nosného a spojovacího materiálu a přísluš.</t>
  </si>
  <si>
    <t>Pol81</t>
  </si>
  <si>
    <t>2323/LPE-2 TRUBKA OHEBNÁ LPE</t>
  </si>
  <si>
    <t>Pol82</t>
  </si>
  <si>
    <t>Elektroinstalační trubka 25mm - tuhá (černá), vč. příchytek  a příslušenství</t>
  </si>
  <si>
    <t>Pol83</t>
  </si>
  <si>
    <t>Ostatní instalační materiál (příchytky, hmoždiny, šrouby, krabice, atd.)</t>
  </si>
  <si>
    <t>Pol84</t>
  </si>
  <si>
    <t>Ochranný kryt čidla - atyp.</t>
  </si>
  <si>
    <t>Pol85</t>
  </si>
  <si>
    <t>Náklady spojené s prací nad 2,5 m výšky</t>
  </si>
  <si>
    <t>Pol86</t>
  </si>
  <si>
    <t>Ostatní nespecifikované položky</t>
  </si>
  <si>
    <t>D08c - OZV</t>
  </si>
  <si>
    <t>D1 - Komponenty ozvučení</t>
  </si>
  <si>
    <t>D2 - Rozvaděč</t>
  </si>
  <si>
    <t>D3 - Reproduktory</t>
  </si>
  <si>
    <t>D4 - Kabely a instalační materiál</t>
  </si>
  <si>
    <t>D5 - Ostatní</t>
  </si>
  <si>
    <t>Komponenty ozvučení</t>
  </si>
  <si>
    <t>Rozvaděč</t>
  </si>
  <si>
    <t>Reproduktory</t>
  </si>
  <si>
    <t>Pol130</t>
  </si>
  <si>
    <t>Rreproduktor nástěnný100V/10/5 W plastová skříňka</t>
  </si>
  <si>
    <t>Pol131</t>
  </si>
  <si>
    <t>Propojovací krabice, vč. Svorkovnice</t>
  </si>
  <si>
    <t>Pol132</t>
  </si>
  <si>
    <t>Ochranný kryt reproduktoru - atyp.</t>
  </si>
  <si>
    <t>Pol134</t>
  </si>
  <si>
    <t>Kabel CYKY 2x1,5</t>
  </si>
  <si>
    <t>Pol111</t>
  </si>
  <si>
    <t>Elektroinstalační trubka 23mm - ohebná</t>
  </si>
  <si>
    <t>Pol139</t>
  </si>
  <si>
    <t>Drobný instalační materiál (hmoždinky, krabice, štítky, popisky, konektory atd.)</t>
  </si>
  <si>
    <t>D08d - SKS</t>
  </si>
  <si>
    <t>D1 - Kabely:</t>
  </si>
  <si>
    <t>D2 - Domovní rozvaděče</t>
  </si>
  <si>
    <t>D3 - Zásuvky</t>
  </si>
  <si>
    <t>D4 - Domácí telefon</t>
  </si>
  <si>
    <t>D5 - Kabelové trasy:</t>
  </si>
  <si>
    <t>Kabely:</t>
  </si>
  <si>
    <t>Pol87</t>
  </si>
  <si>
    <t>Metalické propojovací kabely RJ45/RJ45, kat.5e, délka do 2m, 10m</t>
  </si>
  <si>
    <t>Domovní rozvaděče</t>
  </si>
  <si>
    <t>Pol93</t>
  </si>
  <si>
    <t>19" patchpanel pro max. 24 keystone, neosazený,1U</t>
  </si>
  <si>
    <t>Pol94</t>
  </si>
  <si>
    <t>Modul UTP Cat.5e, černý</t>
  </si>
  <si>
    <t>Zásuvky</t>
  </si>
  <si>
    <t>Pol95</t>
  </si>
  <si>
    <t>Nestíněná zásuvka s 2xRJ 45, kat.5e, vč. víčka, rámečku a záslepek</t>
  </si>
  <si>
    <t>Pol97</t>
  </si>
  <si>
    <t>Instalační krabice pro zásuvku</t>
  </si>
  <si>
    <t>Domácí telefon</t>
  </si>
  <si>
    <t>Kabelové trasy:</t>
  </si>
  <si>
    <t>Pol109</t>
  </si>
  <si>
    <t>Pomocné nosné konstrukce</t>
  </si>
  <si>
    <t>Pol110</t>
  </si>
  <si>
    <t>Pospojení ocel. konstrukcí</t>
  </si>
  <si>
    <t>Pol113</t>
  </si>
  <si>
    <t>Drobný instalační materiál (hmoždinky, krabice, štítky, popisky atd.)</t>
  </si>
  <si>
    <t>D09 - Silnoproud</t>
  </si>
  <si>
    <t>A. - Rozvaděče</t>
  </si>
  <si>
    <t xml:space="preserve">    1. - Podružná rozvodnice R305 - doplnění + úprava</t>
  </si>
  <si>
    <t xml:space="preserve">    2. - Ovládácí skříňka osvětlení RO</t>
  </si>
  <si>
    <t xml:space="preserve">    3. - Podružná rozvodnice RTH</t>
  </si>
  <si>
    <t>B. - Instalační materiál</t>
  </si>
  <si>
    <t xml:space="preserve">    B29 - Požárně odolný systém - nenormový systém kabelové trasy</t>
  </si>
  <si>
    <t>C. - Osvětlení</t>
  </si>
  <si>
    <t>D. - Kabely, vodiče</t>
  </si>
  <si>
    <t xml:space="preserve">    D07 - Požárně odolné kabely DIXI a.s.</t>
  </si>
  <si>
    <t>E. - Hromosvod, uzemnění</t>
  </si>
  <si>
    <t>F. - Ostatní práce</t>
  </si>
  <si>
    <t>A.</t>
  </si>
  <si>
    <t>Rozvaděče</t>
  </si>
  <si>
    <t>1.</t>
  </si>
  <si>
    <t>Podružná rozvodnice R305 - doplnění + úprava</t>
  </si>
  <si>
    <t>A17</t>
  </si>
  <si>
    <t>Jistič C/20A/1</t>
  </si>
  <si>
    <t>A30</t>
  </si>
  <si>
    <t>Drobný montážní materiál vč. mont.</t>
  </si>
  <si>
    <t>A31</t>
  </si>
  <si>
    <t>Připojení, zprovoznění</t>
  </si>
  <si>
    <t>Ovládácí skříňka osvětlení RO</t>
  </si>
  <si>
    <t>A21.1</t>
  </si>
  <si>
    <t>Zapuštená rozvodnicová skříň RZG-Z-1S8; 8 modulů; průhledné dveře; (vxšxhl) 250x245x100; IP 40/30</t>
  </si>
  <si>
    <t>A22.1</t>
  </si>
  <si>
    <t>Spínač se zeleným prosvětlením MSK-10-SE</t>
  </si>
  <si>
    <t>A23.1</t>
  </si>
  <si>
    <t>A24.1</t>
  </si>
  <si>
    <t>Podružná rozvodnice RTH</t>
  </si>
  <si>
    <t>A31.1</t>
  </si>
  <si>
    <t>Nástěnná rozvodnicová skříň 54 modulů (3x18); plné dveře; , (vxšxhl) 600x426x125; IP 40/30</t>
  </si>
  <si>
    <t>A32</t>
  </si>
  <si>
    <t>Svodič přepětí T2; 12,5 kA; 3P+N</t>
  </si>
  <si>
    <t>A33</t>
  </si>
  <si>
    <t>Vypínač 3x63A</t>
  </si>
  <si>
    <t>A34</t>
  </si>
  <si>
    <t>Jistič C/16A/3</t>
  </si>
  <si>
    <t>A35</t>
  </si>
  <si>
    <t>Jistič B/16A/1</t>
  </si>
  <si>
    <t>A36</t>
  </si>
  <si>
    <t>Jistič C/10A/1</t>
  </si>
  <si>
    <t>A37</t>
  </si>
  <si>
    <t>Jistič B/6A/1</t>
  </si>
  <si>
    <t>A38</t>
  </si>
  <si>
    <t>Proudový chránič 40/4/0,03A</t>
  </si>
  <si>
    <t>A39</t>
  </si>
  <si>
    <t>Nulová svorkovnice 8 svorek</t>
  </si>
  <si>
    <t>A40</t>
  </si>
  <si>
    <t>Instalační stykač 2Z/25A/ 230V</t>
  </si>
  <si>
    <t>A41</t>
  </si>
  <si>
    <t>Instalační stykač 3Z/25A/ 230V</t>
  </si>
  <si>
    <t>A42</t>
  </si>
  <si>
    <t>Hlídač napětí DPU</t>
  </si>
  <si>
    <t>A43</t>
  </si>
  <si>
    <t>A44</t>
  </si>
  <si>
    <t>B.</t>
  </si>
  <si>
    <t>Instalační materiál</t>
  </si>
  <si>
    <t>B01</t>
  </si>
  <si>
    <t>Zásuvka 230V/16A</t>
  </si>
  <si>
    <t>B02</t>
  </si>
  <si>
    <t>Zásuvka 3x400V/16A 3+N+PE</t>
  </si>
  <si>
    <t>B03</t>
  </si>
  <si>
    <t>krycí rámeček jednonásobný</t>
  </si>
  <si>
    <t>B04</t>
  </si>
  <si>
    <t>krycí rámeček trojnásobný *</t>
  </si>
  <si>
    <t>B05</t>
  </si>
  <si>
    <t>krycí rámeček čtyřnásobný *</t>
  </si>
  <si>
    <t>B06</t>
  </si>
  <si>
    <t>Krabice instalační A11 OBO se svorkovnicí</t>
  </si>
  <si>
    <t>B07</t>
  </si>
  <si>
    <t>Krabice přístrojová KP 64/LD</t>
  </si>
  <si>
    <t>B08</t>
  </si>
  <si>
    <t>Krabice přístrojová KP 64/3LD *</t>
  </si>
  <si>
    <t>B09</t>
  </si>
  <si>
    <t>Krabice přístrojová KP 64/4LD *</t>
  </si>
  <si>
    <t>B10</t>
  </si>
  <si>
    <t>Svorkovnice hlav. ochran. pospojování EPS 3 v krabici KO100 E</t>
  </si>
  <si>
    <t>B11</t>
  </si>
  <si>
    <t>Uzemňovací svorka na potrubí s páskem Cu</t>
  </si>
  <si>
    <t>B12</t>
  </si>
  <si>
    <t>Kabelový žlab DZI 60x150 / 2000</t>
  </si>
  <si>
    <t>B13</t>
  </si>
  <si>
    <t>Kabelový žlab DZI 60x100 / 2000</t>
  </si>
  <si>
    <t>B14</t>
  </si>
  <si>
    <t>Kabelový žlab KZI-F 60x50 / 3000 s víkem</t>
  </si>
  <si>
    <t>B15</t>
  </si>
  <si>
    <t>Betonová podložka pod kabelový žlab</t>
  </si>
  <si>
    <t>B16</t>
  </si>
  <si>
    <t>Svorka KSV</t>
  </si>
  <si>
    <t>B17</t>
  </si>
  <si>
    <t>Závěs středový DZCS/B</t>
  </si>
  <si>
    <t>B18</t>
  </si>
  <si>
    <t>Montážní deska DZMD/D</t>
  </si>
  <si>
    <t>B19</t>
  </si>
  <si>
    <t>Závitová tyč M8 / 2m</t>
  </si>
  <si>
    <t>B20</t>
  </si>
  <si>
    <t>Závěs trapézový</t>
  </si>
  <si>
    <t>B21</t>
  </si>
  <si>
    <t>Držák do trapézových stropů DSOS</t>
  </si>
  <si>
    <t>B22</t>
  </si>
  <si>
    <t>Matice nástavná M8</t>
  </si>
  <si>
    <t>B23</t>
  </si>
  <si>
    <t>Kabelová lávka KL 85x200 / 3000</t>
  </si>
  <si>
    <t>B24</t>
  </si>
  <si>
    <t>Spojka kabelové látky S 85x200</t>
  </si>
  <si>
    <t>B25</t>
  </si>
  <si>
    <t>Stěnový úchty kabelové lávky KLSU</t>
  </si>
  <si>
    <t>128</t>
  </si>
  <si>
    <t>B26</t>
  </si>
  <si>
    <t>Kotva KPO 8x77</t>
  </si>
  <si>
    <t>130</t>
  </si>
  <si>
    <t>B27</t>
  </si>
  <si>
    <t>Třmenová příchytka dvojitá pro kabely 8 - 12 mm</t>
  </si>
  <si>
    <t>132</t>
  </si>
  <si>
    <t>B28</t>
  </si>
  <si>
    <t>Instalační trubka SUPER Monoflex 1232</t>
  </si>
  <si>
    <t>134</t>
  </si>
  <si>
    <t>B29</t>
  </si>
  <si>
    <t>Požárně odolný systém - nenormový systém kabelové trasy</t>
  </si>
  <si>
    <t>B30</t>
  </si>
  <si>
    <t>Rozbočná krabice KSK 100 PO</t>
  </si>
  <si>
    <t>136</t>
  </si>
  <si>
    <t>B31</t>
  </si>
  <si>
    <t>138</t>
  </si>
  <si>
    <t>B32</t>
  </si>
  <si>
    <t>Kabelový žlab s integrovanou spojkou DZI 60x100 / 2000</t>
  </si>
  <si>
    <t>140</t>
  </si>
  <si>
    <t>B33</t>
  </si>
  <si>
    <t>Středový závěs DZCZ/B</t>
  </si>
  <si>
    <t>142</t>
  </si>
  <si>
    <t>B34</t>
  </si>
  <si>
    <t>144</t>
  </si>
  <si>
    <t>B35</t>
  </si>
  <si>
    <t>Závitová tyč ZT8 - M8 / 2m</t>
  </si>
  <si>
    <t>146</t>
  </si>
  <si>
    <t>B36</t>
  </si>
  <si>
    <t>matice nástavná MZ 8</t>
  </si>
  <si>
    <t>148</t>
  </si>
  <si>
    <t>B37</t>
  </si>
  <si>
    <t>matice M8</t>
  </si>
  <si>
    <t>150</t>
  </si>
  <si>
    <t>B38</t>
  </si>
  <si>
    <t>Podložka PVL 4</t>
  </si>
  <si>
    <t>152</t>
  </si>
  <si>
    <t>B39</t>
  </si>
  <si>
    <t>Kabelová lávka KL 60x150 / 3000</t>
  </si>
  <si>
    <t>154</t>
  </si>
  <si>
    <t>B40</t>
  </si>
  <si>
    <t>Příchytka KLSU</t>
  </si>
  <si>
    <t>156</t>
  </si>
  <si>
    <t>B41</t>
  </si>
  <si>
    <t>158</t>
  </si>
  <si>
    <t>B42</t>
  </si>
  <si>
    <t>Šroub NSM 6x10 se samojistící maticí</t>
  </si>
  <si>
    <t>160</t>
  </si>
  <si>
    <t>B43</t>
  </si>
  <si>
    <t>Kabelové příchytky PKC1 1201</t>
  </si>
  <si>
    <t>162</t>
  </si>
  <si>
    <t>B44</t>
  </si>
  <si>
    <t>Kryt kabelových příchytek KPS 160x200 vč. mont. sady MS KPS</t>
  </si>
  <si>
    <t>164</t>
  </si>
  <si>
    <t>B45</t>
  </si>
  <si>
    <t>Spojka kabelové látky S 60x20</t>
  </si>
  <si>
    <t>166</t>
  </si>
  <si>
    <t>B46</t>
  </si>
  <si>
    <t>168</t>
  </si>
  <si>
    <t>C.</t>
  </si>
  <si>
    <t>Osvětlení</t>
  </si>
  <si>
    <t>C01</t>
  </si>
  <si>
    <t>A1 - Sport 4000K, 277W, PC, IP20 white</t>
  </si>
  <si>
    <t>170</t>
  </si>
  <si>
    <t>C02</t>
  </si>
  <si>
    <t>N1 - Vestavné stropní LED nouzové svítidlo, svítící při, výpadku napájení 4x1W, Nouzová svítidla napájená z centrálního zdroje doba zálohy 60 min.; adresný systém</t>
  </si>
  <si>
    <t>172</t>
  </si>
  <si>
    <t>C03</t>
  </si>
  <si>
    <t>P1 - Nástěnné nouzové svítidlo 1,2W LED s piktogramem, 230V; Rozeznatelnost piktogramu ze vzdálenosti až 20m, Nouzová svítidla napájená z centrálního zdroje doba zálohy 60 min.; adresný systém</t>
  </si>
  <si>
    <t>174</t>
  </si>
  <si>
    <t>C04</t>
  </si>
  <si>
    <t>DPU - Modul hlídání výpadku napětí</t>
  </si>
  <si>
    <t>176</t>
  </si>
  <si>
    <t>C05</t>
  </si>
  <si>
    <t>178</t>
  </si>
  <si>
    <t>D.</t>
  </si>
  <si>
    <t>Kabely, vodiče</t>
  </si>
  <si>
    <t>D01</t>
  </si>
  <si>
    <t>CYKY(J) 3x1,5</t>
  </si>
  <si>
    <t>180</t>
  </si>
  <si>
    <t>D02</t>
  </si>
  <si>
    <t>CYKY(J) 5x1,5</t>
  </si>
  <si>
    <t>182</t>
  </si>
  <si>
    <t>D03</t>
  </si>
  <si>
    <t>CYKY(J) 7x1,5</t>
  </si>
  <si>
    <t>184</t>
  </si>
  <si>
    <t>CYKY(J) 3x2,5</t>
  </si>
  <si>
    <t>186</t>
  </si>
  <si>
    <t>CYKY(J) 5x2,5</t>
  </si>
  <si>
    <t>188</t>
  </si>
  <si>
    <t>J-Y(St)Y 2x2x0,8</t>
  </si>
  <si>
    <t>190</t>
  </si>
  <si>
    <t>D07</t>
  </si>
  <si>
    <t>Požárně odolné kabely DIXI a.s.</t>
  </si>
  <si>
    <t>1-CXKH-V(J) 3x1,5</t>
  </si>
  <si>
    <t>192</t>
  </si>
  <si>
    <t>D10</t>
  </si>
  <si>
    <t>Vodič CY (CYA) 25</t>
  </si>
  <si>
    <t>194</t>
  </si>
  <si>
    <t>D11</t>
  </si>
  <si>
    <t>Vodič CY6 (odhad)</t>
  </si>
  <si>
    <t>196</t>
  </si>
  <si>
    <t>D12</t>
  </si>
  <si>
    <t>Prořez</t>
  </si>
  <si>
    <t>198</t>
  </si>
  <si>
    <t>D13</t>
  </si>
  <si>
    <t>200</t>
  </si>
  <si>
    <t>E.</t>
  </si>
  <si>
    <t>Hromosvod, uzemnění</t>
  </si>
  <si>
    <t>E01</t>
  </si>
  <si>
    <t>zemnící páska FeZn 30x4</t>
  </si>
  <si>
    <t>202</t>
  </si>
  <si>
    <t>E02</t>
  </si>
  <si>
    <t>zemnící drát FeZn 10</t>
  </si>
  <si>
    <t>204</t>
  </si>
  <si>
    <t>E03</t>
  </si>
  <si>
    <t>jímací vedení AlMgSi 8</t>
  </si>
  <si>
    <t>206</t>
  </si>
  <si>
    <t>E04</t>
  </si>
  <si>
    <t>podpěra vedení DEHNiso délka 295 / 220 mm komplet.</t>
  </si>
  <si>
    <t>208</t>
  </si>
  <si>
    <t>E05</t>
  </si>
  <si>
    <t>izolovaná podpěra vedení s DEHNgripem délka 675 / 590 mm</t>
  </si>
  <si>
    <t>210</t>
  </si>
  <si>
    <t>E06</t>
  </si>
  <si>
    <t>Jímací tyč Al 10 mm, dl. 1000 mm</t>
  </si>
  <si>
    <t>212</t>
  </si>
  <si>
    <t>E07</t>
  </si>
  <si>
    <t>betonový podstavec s klínem 8,5kg vč. podložky</t>
  </si>
  <si>
    <t>214</t>
  </si>
  <si>
    <t>E08</t>
  </si>
  <si>
    <t>Podpěra vedení DEHNsnap dl. 16 mm plast šedá</t>
  </si>
  <si>
    <t>216</t>
  </si>
  <si>
    <t>E09</t>
  </si>
  <si>
    <t>Svorka připojovací UNI na falc a konstrukce AL/nerez</t>
  </si>
  <si>
    <t>218</t>
  </si>
  <si>
    <t>E10</t>
  </si>
  <si>
    <t>Svorka univerzální SU nerez</t>
  </si>
  <si>
    <t>220</t>
  </si>
  <si>
    <t>E11</t>
  </si>
  <si>
    <t>Svorka MV pro jímací tyče se šroubem M10 nerez</t>
  </si>
  <si>
    <t>222</t>
  </si>
  <si>
    <t>E12</t>
  </si>
  <si>
    <t>Zkušební svorka UNI nerez</t>
  </si>
  <si>
    <t>224</t>
  </si>
  <si>
    <t>E13</t>
  </si>
  <si>
    <t>Svorka křížová SK FeZn</t>
  </si>
  <si>
    <t>226</t>
  </si>
  <si>
    <t>E14</t>
  </si>
  <si>
    <t>svorka univerzální MV nerez</t>
  </si>
  <si>
    <t>228</t>
  </si>
  <si>
    <t>E15</t>
  </si>
  <si>
    <t>označovací štítek</t>
  </si>
  <si>
    <t>230</t>
  </si>
  <si>
    <t>E16</t>
  </si>
  <si>
    <t>Demontáž stávajícíh svodů 11 - 13 (odhad)</t>
  </si>
  <si>
    <t>232</t>
  </si>
  <si>
    <t>E17</t>
  </si>
  <si>
    <t>Úprava hromosvodu, přemístění jímacího vedení na střechu TH, propojení se středním traktem, úprava kolem potrubí VZT atd. (odhad)</t>
  </si>
  <si>
    <t>234</t>
  </si>
  <si>
    <t>E18</t>
  </si>
  <si>
    <t>Prořez (odhad)</t>
  </si>
  <si>
    <t>236</t>
  </si>
  <si>
    <t>E19</t>
  </si>
  <si>
    <t>238</t>
  </si>
  <si>
    <t>F.</t>
  </si>
  <si>
    <t>Ostatní práce</t>
  </si>
  <si>
    <t>F01</t>
  </si>
  <si>
    <t>propojení MaR VZT a ÚT (odhad)</t>
  </si>
  <si>
    <t>240</t>
  </si>
  <si>
    <t>F02</t>
  </si>
  <si>
    <t>zapojení regulačních klapek VZT</t>
  </si>
  <si>
    <t>242</t>
  </si>
  <si>
    <t>F03</t>
  </si>
  <si>
    <t>zapojení požární klapky</t>
  </si>
  <si>
    <t>244</t>
  </si>
  <si>
    <t>F04</t>
  </si>
  <si>
    <t>zednické přípomoci</t>
  </si>
  <si>
    <t>246</t>
  </si>
  <si>
    <t>F05</t>
  </si>
  <si>
    <t>protipožární ucpávky</t>
  </si>
  <si>
    <t>248</t>
  </si>
  <si>
    <t>F06</t>
  </si>
  <si>
    <t>přesun hmot</t>
  </si>
  <si>
    <t>250</t>
  </si>
  <si>
    <t>F07</t>
  </si>
  <si>
    <t>doprava</t>
  </si>
  <si>
    <t>252</t>
  </si>
  <si>
    <t>F08</t>
  </si>
  <si>
    <t>zařízení staveniště</t>
  </si>
  <si>
    <t>254</t>
  </si>
  <si>
    <t>F09</t>
  </si>
  <si>
    <t>provizorní připojení staveniště</t>
  </si>
  <si>
    <t>256</t>
  </si>
  <si>
    <t>F10</t>
  </si>
  <si>
    <t>ostatní nespecifikované / nepředvídatelné položky (odhad)</t>
  </si>
  <si>
    <t>258</t>
  </si>
  <si>
    <t>F11</t>
  </si>
  <si>
    <t>koordinace s investorem - odhad</t>
  </si>
  <si>
    <t>260</t>
  </si>
  <si>
    <t>F12</t>
  </si>
  <si>
    <t>koordinace s ostatními profesemi-příprava pro BePo - odhad</t>
  </si>
  <si>
    <t>262</t>
  </si>
  <si>
    <t>F13</t>
  </si>
  <si>
    <t>revize</t>
  </si>
  <si>
    <t>264</t>
  </si>
  <si>
    <t>F14</t>
  </si>
  <si>
    <t>autorský dozor, dokumentace skut. provedení</t>
  </si>
  <si>
    <t>266</t>
  </si>
  <si>
    <t>F15</t>
  </si>
  <si>
    <t>ekologická likvidace odpadu</t>
  </si>
  <si>
    <t>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</si>
</sst>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0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0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 applyProtection="1">
      <alignment horizontal="center" vertical="center" wrapText="1"/>
      <protection locked="0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1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" fillId="3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0" fontId="8" fillId="0" borderId="19" xfId="0" applyFont="1" applyBorder="1" applyAlignment="1"/>
    <xf numFmtId="0" fontId="8" fillId="0" borderId="20" xfId="0" applyFont="1" applyBorder="1" applyAlignment="1"/>
    <xf numFmtId="166" fontId="8" fillId="0" borderId="20" xfId="0" applyNumberFormat="1" applyFont="1" applyBorder="1" applyAlignment="1"/>
    <xf numFmtId="166" fontId="8" fillId="0" borderId="21" xfId="0" applyNumberFormat="1" applyFont="1" applyBorder="1" applyAlignment="1"/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7"/>
  <sheetViews>
    <sheetView showGridLines="0" topLeftCell="A34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" customHeight="1">
      <c r="AR2" s="215" t="s">
        <v>5</v>
      </c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S2" s="16" t="s">
        <v>6</v>
      </c>
      <c r="BT2" s="16" t="s">
        <v>7</v>
      </c>
    </row>
    <row r="3" spans="1:74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26" t="s">
        <v>14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R5" s="19"/>
      <c r="BE5" s="207" t="s">
        <v>15</v>
      </c>
      <c r="BS5" s="16" t="s">
        <v>6</v>
      </c>
    </row>
    <row r="6" spans="1:74" ht="36.9" customHeight="1">
      <c r="B6" s="19"/>
      <c r="D6" s="24" t="s">
        <v>16</v>
      </c>
      <c r="K6" s="227" t="s">
        <v>17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R6" s="19"/>
      <c r="BE6" s="208"/>
      <c r="BS6" s="16" t="s">
        <v>6</v>
      </c>
    </row>
    <row r="7" spans="1:74" ht="12" customHeight="1">
      <c r="B7" s="19"/>
      <c r="D7" s="25" t="s">
        <v>18</v>
      </c>
      <c r="K7" s="16" t="s">
        <v>1</v>
      </c>
      <c r="AK7" s="25" t="s">
        <v>19</v>
      </c>
      <c r="AN7" s="16" t="s">
        <v>1</v>
      </c>
      <c r="AR7" s="19"/>
      <c r="BE7" s="208"/>
      <c r="BS7" s="16" t="s">
        <v>6</v>
      </c>
    </row>
    <row r="8" spans="1:74" ht="12" customHeight="1">
      <c r="B8" s="19"/>
      <c r="D8" s="25" t="s">
        <v>20</v>
      </c>
      <c r="K8" s="16" t="s">
        <v>21</v>
      </c>
      <c r="AK8" s="25" t="s">
        <v>22</v>
      </c>
      <c r="AN8" s="26" t="s">
        <v>23</v>
      </c>
      <c r="AR8" s="19"/>
      <c r="BE8" s="208"/>
      <c r="BS8" s="16" t="s">
        <v>6</v>
      </c>
    </row>
    <row r="9" spans="1:74" ht="14.4" customHeight="1">
      <c r="B9" s="19"/>
      <c r="AR9" s="19"/>
      <c r="BE9" s="208"/>
      <c r="BS9" s="16" t="s">
        <v>6</v>
      </c>
    </row>
    <row r="10" spans="1:74" ht="12" customHeight="1">
      <c r="B10" s="19"/>
      <c r="D10" s="25" t="s">
        <v>24</v>
      </c>
      <c r="AK10" s="25" t="s">
        <v>25</v>
      </c>
      <c r="AN10" s="16" t="s">
        <v>1</v>
      </c>
      <c r="AR10" s="19"/>
      <c r="BE10" s="208"/>
      <c r="BS10" s="16" t="s">
        <v>6</v>
      </c>
    </row>
    <row r="11" spans="1:74" ht="18.45" customHeight="1">
      <c r="B11" s="19"/>
      <c r="E11" s="16" t="s">
        <v>21</v>
      </c>
      <c r="AK11" s="25" t="s">
        <v>26</v>
      </c>
      <c r="AN11" s="16" t="s">
        <v>1</v>
      </c>
      <c r="AR11" s="19"/>
      <c r="BE11" s="208"/>
      <c r="BS11" s="16" t="s">
        <v>6</v>
      </c>
    </row>
    <row r="12" spans="1:74" ht="6.9" customHeight="1">
      <c r="B12" s="19"/>
      <c r="AR12" s="19"/>
      <c r="BE12" s="208"/>
      <c r="BS12" s="16" t="s">
        <v>6</v>
      </c>
    </row>
    <row r="13" spans="1:74" ht="12" customHeight="1">
      <c r="B13" s="19"/>
      <c r="D13" s="25" t="s">
        <v>27</v>
      </c>
      <c r="AK13" s="25" t="s">
        <v>25</v>
      </c>
      <c r="AN13" s="27" t="s">
        <v>28</v>
      </c>
      <c r="AR13" s="19"/>
      <c r="BE13" s="208"/>
      <c r="BS13" s="16" t="s">
        <v>6</v>
      </c>
    </row>
    <row r="14" spans="1:74" ht="10.199999999999999">
      <c r="B14" s="19"/>
      <c r="E14" s="228" t="s">
        <v>28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5" t="s">
        <v>26</v>
      </c>
      <c r="AN14" s="27" t="s">
        <v>28</v>
      </c>
      <c r="AR14" s="19"/>
      <c r="BE14" s="208"/>
      <c r="BS14" s="16" t="s">
        <v>6</v>
      </c>
    </row>
    <row r="15" spans="1:74" ht="6.9" customHeight="1">
      <c r="B15" s="19"/>
      <c r="AR15" s="19"/>
      <c r="BE15" s="208"/>
      <c r="BS15" s="16" t="s">
        <v>3</v>
      </c>
    </row>
    <row r="16" spans="1:74" ht="12" customHeight="1">
      <c r="B16" s="19"/>
      <c r="D16" s="25" t="s">
        <v>29</v>
      </c>
      <c r="AK16" s="25" t="s">
        <v>25</v>
      </c>
      <c r="AN16" s="16" t="s">
        <v>1</v>
      </c>
      <c r="AR16" s="19"/>
      <c r="BE16" s="208"/>
      <c r="BS16" s="16" t="s">
        <v>3</v>
      </c>
    </row>
    <row r="17" spans="2:71" ht="18.45" customHeight="1">
      <c r="B17" s="19"/>
      <c r="E17" s="16" t="s">
        <v>21</v>
      </c>
      <c r="AK17" s="25" t="s">
        <v>26</v>
      </c>
      <c r="AN17" s="16" t="s">
        <v>1</v>
      </c>
      <c r="AR17" s="19"/>
      <c r="BE17" s="208"/>
      <c r="BS17" s="16" t="s">
        <v>30</v>
      </c>
    </row>
    <row r="18" spans="2:71" ht="6.9" customHeight="1">
      <c r="B18" s="19"/>
      <c r="AR18" s="19"/>
      <c r="BE18" s="208"/>
      <c r="BS18" s="16" t="s">
        <v>6</v>
      </c>
    </row>
    <row r="19" spans="2:71" ht="12" customHeight="1">
      <c r="B19" s="19"/>
      <c r="D19" s="25" t="s">
        <v>31</v>
      </c>
      <c r="AK19" s="25" t="s">
        <v>25</v>
      </c>
      <c r="AN19" s="16" t="s">
        <v>1</v>
      </c>
      <c r="AR19" s="19"/>
      <c r="BE19" s="208"/>
      <c r="BS19" s="16" t="s">
        <v>6</v>
      </c>
    </row>
    <row r="20" spans="2:71" ht="18.45" customHeight="1">
      <c r="B20" s="19"/>
      <c r="E20" s="16" t="s">
        <v>21</v>
      </c>
      <c r="AK20" s="25" t="s">
        <v>26</v>
      </c>
      <c r="AN20" s="16" t="s">
        <v>1</v>
      </c>
      <c r="AR20" s="19"/>
      <c r="BE20" s="208"/>
      <c r="BS20" s="16" t="s">
        <v>30</v>
      </c>
    </row>
    <row r="21" spans="2:71" ht="6.9" customHeight="1">
      <c r="B21" s="19"/>
      <c r="AR21" s="19"/>
      <c r="BE21" s="208"/>
    </row>
    <row r="22" spans="2:71" ht="12" customHeight="1">
      <c r="B22" s="19"/>
      <c r="D22" s="25" t="s">
        <v>32</v>
      </c>
      <c r="AR22" s="19"/>
      <c r="BE22" s="208"/>
    </row>
    <row r="23" spans="2:71" ht="16.5" customHeight="1">
      <c r="B23" s="19"/>
      <c r="E23" s="230" t="s">
        <v>1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R23" s="19"/>
      <c r="BE23" s="208"/>
    </row>
    <row r="24" spans="2:71" ht="6.9" customHeight="1">
      <c r="B24" s="19"/>
      <c r="AR24" s="19"/>
      <c r="BE24" s="208"/>
    </row>
    <row r="25" spans="2:71" ht="6.9" customHeight="1">
      <c r="B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9"/>
      <c r="BE25" s="208"/>
    </row>
    <row r="26" spans="2:71" s="1" customFormat="1" ht="25.95" customHeight="1">
      <c r="B26" s="30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9">
        <f>ROUND(AG54,2)</f>
        <v>0</v>
      </c>
      <c r="AL26" s="210"/>
      <c r="AM26" s="210"/>
      <c r="AN26" s="210"/>
      <c r="AO26" s="210"/>
      <c r="AR26" s="30"/>
      <c r="BE26" s="208"/>
    </row>
    <row r="27" spans="2:71" s="1" customFormat="1" ht="6.9" customHeight="1">
      <c r="B27" s="30"/>
      <c r="AR27" s="30"/>
      <c r="BE27" s="208"/>
    </row>
    <row r="28" spans="2:71" s="1" customFormat="1" ht="10.199999999999999">
      <c r="B28" s="30"/>
      <c r="L28" s="231" t="s">
        <v>34</v>
      </c>
      <c r="M28" s="231"/>
      <c r="N28" s="231"/>
      <c r="O28" s="231"/>
      <c r="P28" s="231"/>
      <c r="W28" s="231" t="s">
        <v>35</v>
      </c>
      <c r="X28" s="231"/>
      <c r="Y28" s="231"/>
      <c r="Z28" s="231"/>
      <c r="AA28" s="231"/>
      <c r="AB28" s="231"/>
      <c r="AC28" s="231"/>
      <c r="AD28" s="231"/>
      <c r="AE28" s="231"/>
      <c r="AK28" s="231" t="s">
        <v>36</v>
      </c>
      <c r="AL28" s="231"/>
      <c r="AM28" s="231"/>
      <c r="AN28" s="231"/>
      <c r="AO28" s="231"/>
      <c r="AR28" s="30"/>
      <c r="BE28" s="208"/>
    </row>
    <row r="29" spans="2:71" s="2" customFormat="1" ht="14.4" customHeight="1">
      <c r="B29" s="34"/>
      <c r="D29" s="25" t="s">
        <v>37</v>
      </c>
      <c r="F29" s="25" t="s">
        <v>38</v>
      </c>
      <c r="L29" s="232">
        <v>0.21</v>
      </c>
      <c r="M29" s="206"/>
      <c r="N29" s="206"/>
      <c r="O29" s="206"/>
      <c r="P29" s="206"/>
      <c r="W29" s="205">
        <f>ROUND(AZ54, 2)</f>
        <v>0</v>
      </c>
      <c r="X29" s="206"/>
      <c r="Y29" s="206"/>
      <c r="Z29" s="206"/>
      <c r="AA29" s="206"/>
      <c r="AB29" s="206"/>
      <c r="AC29" s="206"/>
      <c r="AD29" s="206"/>
      <c r="AE29" s="206"/>
      <c r="AK29" s="205">
        <f>ROUND(AV54, 2)</f>
        <v>0</v>
      </c>
      <c r="AL29" s="206"/>
      <c r="AM29" s="206"/>
      <c r="AN29" s="206"/>
      <c r="AO29" s="206"/>
      <c r="AR29" s="34"/>
      <c r="BE29" s="208"/>
    </row>
    <row r="30" spans="2:71" s="2" customFormat="1" ht="14.4" customHeight="1">
      <c r="B30" s="34"/>
      <c r="F30" s="25" t="s">
        <v>39</v>
      </c>
      <c r="L30" s="232">
        <v>0.15</v>
      </c>
      <c r="M30" s="206"/>
      <c r="N30" s="206"/>
      <c r="O30" s="206"/>
      <c r="P30" s="206"/>
      <c r="W30" s="205">
        <f>ROUND(BA54, 2)</f>
        <v>0</v>
      </c>
      <c r="X30" s="206"/>
      <c r="Y30" s="206"/>
      <c r="Z30" s="206"/>
      <c r="AA30" s="206"/>
      <c r="AB30" s="206"/>
      <c r="AC30" s="206"/>
      <c r="AD30" s="206"/>
      <c r="AE30" s="206"/>
      <c r="AK30" s="205">
        <f>ROUND(AW54, 2)</f>
        <v>0</v>
      </c>
      <c r="AL30" s="206"/>
      <c r="AM30" s="206"/>
      <c r="AN30" s="206"/>
      <c r="AO30" s="206"/>
      <c r="AR30" s="34"/>
      <c r="BE30" s="208"/>
    </row>
    <row r="31" spans="2:71" s="2" customFormat="1" ht="14.4" hidden="1" customHeight="1">
      <c r="B31" s="34"/>
      <c r="F31" s="25" t="s">
        <v>40</v>
      </c>
      <c r="L31" s="232">
        <v>0.21</v>
      </c>
      <c r="M31" s="206"/>
      <c r="N31" s="206"/>
      <c r="O31" s="206"/>
      <c r="P31" s="206"/>
      <c r="W31" s="205">
        <f>ROUND(BB54, 2)</f>
        <v>0</v>
      </c>
      <c r="X31" s="206"/>
      <c r="Y31" s="206"/>
      <c r="Z31" s="206"/>
      <c r="AA31" s="206"/>
      <c r="AB31" s="206"/>
      <c r="AC31" s="206"/>
      <c r="AD31" s="206"/>
      <c r="AE31" s="206"/>
      <c r="AK31" s="205">
        <v>0</v>
      </c>
      <c r="AL31" s="206"/>
      <c r="AM31" s="206"/>
      <c r="AN31" s="206"/>
      <c r="AO31" s="206"/>
      <c r="AR31" s="34"/>
      <c r="BE31" s="208"/>
    </row>
    <row r="32" spans="2:71" s="2" customFormat="1" ht="14.4" hidden="1" customHeight="1">
      <c r="B32" s="34"/>
      <c r="F32" s="25" t="s">
        <v>41</v>
      </c>
      <c r="L32" s="232">
        <v>0.15</v>
      </c>
      <c r="M32" s="206"/>
      <c r="N32" s="206"/>
      <c r="O32" s="206"/>
      <c r="P32" s="206"/>
      <c r="W32" s="205">
        <f>ROUND(BC54, 2)</f>
        <v>0</v>
      </c>
      <c r="X32" s="206"/>
      <c r="Y32" s="206"/>
      <c r="Z32" s="206"/>
      <c r="AA32" s="206"/>
      <c r="AB32" s="206"/>
      <c r="AC32" s="206"/>
      <c r="AD32" s="206"/>
      <c r="AE32" s="206"/>
      <c r="AK32" s="205">
        <v>0</v>
      </c>
      <c r="AL32" s="206"/>
      <c r="AM32" s="206"/>
      <c r="AN32" s="206"/>
      <c r="AO32" s="206"/>
      <c r="AR32" s="34"/>
      <c r="BE32" s="208"/>
    </row>
    <row r="33" spans="2:57" s="2" customFormat="1" ht="14.4" hidden="1" customHeight="1">
      <c r="B33" s="34"/>
      <c r="F33" s="25" t="s">
        <v>42</v>
      </c>
      <c r="L33" s="232">
        <v>0</v>
      </c>
      <c r="M33" s="206"/>
      <c r="N33" s="206"/>
      <c r="O33" s="206"/>
      <c r="P33" s="206"/>
      <c r="W33" s="205">
        <f>ROUND(BD54, 2)</f>
        <v>0</v>
      </c>
      <c r="X33" s="206"/>
      <c r="Y33" s="206"/>
      <c r="Z33" s="206"/>
      <c r="AA33" s="206"/>
      <c r="AB33" s="206"/>
      <c r="AC33" s="206"/>
      <c r="AD33" s="206"/>
      <c r="AE33" s="206"/>
      <c r="AK33" s="205">
        <v>0</v>
      </c>
      <c r="AL33" s="206"/>
      <c r="AM33" s="206"/>
      <c r="AN33" s="206"/>
      <c r="AO33" s="206"/>
      <c r="AR33" s="34"/>
      <c r="BE33" s="208"/>
    </row>
    <row r="34" spans="2:57" s="1" customFormat="1" ht="6.9" customHeight="1">
      <c r="B34" s="30"/>
      <c r="AR34" s="30"/>
      <c r="BE34" s="208"/>
    </row>
    <row r="35" spans="2:57" s="1" customFormat="1" ht="25.95" customHeight="1">
      <c r="B35" s="30"/>
      <c r="C35" s="35"/>
      <c r="D35" s="36" t="s">
        <v>43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44</v>
      </c>
      <c r="U35" s="37"/>
      <c r="V35" s="37"/>
      <c r="W35" s="37"/>
      <c r="X35" s="211" t="s">
        <v>45</v>
      </c>
      <c r="Y35" s="212"/>
      <c r="Z35" s="212"/>
      <c r="AA35" s="212"/>
      <c r="AB35" s="212"/>
      <c r="AC35" s="37"/>
      <c r="AD35" s="37"/>
      <c r="AE35" s="37"/>
      <c r="AF35" s="37"/>
      <c r="AG35" s="37"/>
      <c r="AH35" s="37"/>
      <c r="AI35" s="37"/>
      <c r="AJ35" s="37"/>
      <c r="AK35" s="213">
        <f>SUM(AK26:AK33)</f>
        <v>0</v>
      </c>
      <c r="AL35" s="212"/>
      <c r="AM35" s="212"/>
      <c r="AN35" s="212"/>
      <c r="AO35" s="214"/>
      <c r="AP35" s="35"/>
      <c r="AQ35" s="35"/>
      <c r="AR35" s="30"/>
    </row>
    <row r="36" spans="2:57" s="1" customFormat="1" ht="6.9" customHeight="1">
      <c r="B36" s="30"/>
      <c r="AR36" s="30"/>
    </row>
    <row r="37" spans="2:57" s="1" customFormat="1" ht="6.9" customHeight="1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</row>
    <row r="41" spans="2:57" s="1" customFormat="1" ht="6.9" customHeight="1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</row>
    <row r="42" spans="2:57" s="1" customFormat="1" ht="24.9" customHeight="1">
      <c r="B42" s="30"/>
      <c r="C42" s="20" t="s">
        <v>46</v>
      </c>
      <c r="AR42" s="30"/>
    </row>
    <row r="43" spans="2:57" s="1" customFormat="1" ht="6.9" customHeight="1">
      <c r="B43" s="30"/>
      <c r="AR43" s="30"/>
    </row>
    <row r="44" spans="2:57" s="1" customFormat="1" ht="12" customHeight="1">
      <c r="B44" s="30"/>
      <c r="C44" s="25" t="s">
        <v>13</v>
      </c>
      <c r="L44" s="1" t="str">
        <f>K5</f>
        <v>ZX15c</v>
      </c>
      <c r="AR44" s="30"/>
    </row>
    <row r="45" spans="2:57" s="3" customFormat="1" ht="36.9" customHeight="1">
      <c r="B45" s="43"/>
      <c r="C45" s="44" t="s">
        <v>16</v>
      </c>
      <c r="L45" s="223" t="str">
        <f>K6</f>
        <v>Hala Klimeška - III. etapa</v>
      </c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24"/>
      <c r="Y45" s="224"/>
      <c r="Z45" s="224"/>
      <c r="AA45" s="224"/>
      <c r="AB45" s="224"/>
      <c r="AC45" s="224"/>
      <c r="AD45" s="224"/>
      <c r="AE45" s="224"/>
      <c r="AF45" s="224"/>
      <c r="AG45" s="224"/>
      <c r="AH45" s="224"/>
      <c r="AI45" s="224"/>
      <c r="AJ45" s="224"/>
      <c r="AK45" s="224"/>
      <c r="AL45" s="224"/>
      <c r="AM45" s="224"/>
      <c r="AN45" s="224"/>
      <c r="AO45" s="224"/>
      <c r="AR45" s="43"/>
    </row>
    <row r="46" spans="2:57" s="1" customFormat="1" ht="6.9" customHeight="1">
      <c r="B46" s="30"/>
      <c r="AR46" s="30"/>
    </row>
    <row r="47" spans="2:57" s="1" customFormat="1" ht="12" customHeight="1">
      <c r="B47" s="30"/>
      <c r="C47" s="25" t="s">
        <v>20</v>
      </c>
      <c r="L47" s="45" t="str">
        <f>IF(K8="","",K8)</f>
        <v xml:space="preserve"> </v>
      </c>
      <c r="AI47" s="25" t="s">
        <v>22</v>
      </c>
      <c r="AM47" s="225" t="str">
        <f>IF(AN8= "","",AN8)</f>
        <v>17. 6. 2018</v>
      </c>
      <c r="AN47" s="225"/>
      <c r="AR47" s="30"/>
    </row>
    <row r="48" spans="2:57" s="1" customFormat="1" ht="6.9" customHeight="1">
      <c r="B48" s="30"/>
      <c r="AR48" s="30"/>
    </row>
    <row r="49" spans="1:91" s="1" customFormat="1" ht="13.65" customHeight="1">
      <c r="B49" s="30"/>
      <c r="C49" s="25" t="s">
        <v>24</v>
      </c>
      <c r="L49" s="1" t="str">
        <f>IF(E11= "","",E11)</f>
        <v xml:space="preserve"> </v>
      </c>
      <c r="AI49" s="25" t="s">
        <v>29</v>
      </c>
      <c r="AM49" s="221" t="str">
        <f>IF(E17="","",E17)</f>
        <v xml:space="preserve"> </v>
      </c>
      <c r="AN49" s="222"/>
      <c r="AO49" s="222"/>
      <c r="AP49" s="222"/>
      <c r="AR49" s="30"/>
      <c r="AS49" s="217" t="s">
        <v>47</v>
      </c>
      <c r="AT49" s="218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3.65" customHeight="1">
      <c r="B50" s="30"/>
      <c r="C50" s="25" t="s">
        <v>27</v>
      </c>
      <c r="L50" s="1" t="str">
        <f>IF(E14= "Vyplň údaj","",E14)</f>
        <v/>
      </c>
      <c r="AI50" s="25" t="s">
        <v>31</v>
      </c>
      <c r="AM50" s="221" t="str">
        <f>IF(E20="","",E20)</f>
        <v xml:space="preserve"> </v>
      </c>
      <c r="AN50" s="222"/>
      <c r="AO50" s="222"/>
      <c r="AP50" s="222"/>
      <c r="AR50" s="30"/>
      <c r="AS50" s="219"/>
      <c r="AT50" s="220"/>
      <c r="AU50" s="49"/>
      <c r="AV50" s="49"/>
      <c r="AW50" s="49"/>
      <c r="AX50" s="49"/>
      <c r="AY50" s="49"/>
      <c r="AZ50" s="49"/>
      <c r="BA50" s="49"/>
      <c r="BB50" s="49"/>
      <c r="BC50" s="49"/>
      <c r="BD50" s="50"/>
    </row>
    <row r="51" spans="1:91" s="1" customFormat="1" ht="10.8" customHeight="1">
      <c r="B51" s="30"/>
      <c r="AR51" s="30"/>
      <c r="AS51" s="219"/>
      <c r="AT51" s="220"/>
      <c r="AU51" s="49"/>
      <c r="AV51" s="49"/>
      <c r="AW51" s="49"/>
      <c r="AX51" s="49"/>
      <c r="AY51" s="49"/>
      <c r="AZ51" s="49"/>
      <c r="BA51" s="49"/>
      <c r="BB51" s="49"/>
      <c r="BC51" s="49"/>
      <c r="BD51" s="50"/>
    </row>
    <row r="52" spans="1:91" s="1" customFormat="1" ht="29.25" customHeight="1">
      <c r="B52" s="30"/>
      <c r="C52" s="239" t="s">
        <v>48</v>
      </c>
      <c r="D52" s="240"/>
      <c r="E52" s="240"/>
      <c r="F52" s="240"/>
      <c r="G52" s="240"/>
      <c r="H52" s="51"/>
      <c r="I52" s="241" t="s">
        <v>49</v>
      </c>
      <c r="J52" s="240"/>
      <c r="K52" s="240"/>
      <c r="L52" s="240"/>
      <c r="M52" s="240"/>
      <c r="N52" s="240"/>
      <c r="O52" s="240"/>
      <c r="P52" s="240"/>
      <c r="Q52" s="240"/>
      <c r="R52" s="240"/>
      <c r="S52" s="240"/>
      <c r="T52" s="240"/>
      <c r="U52" s="240"/>
      <c r="V52" s="240"/>
      <c r="W52" s="240"/>
      <c r="X52" s="240"/>
      <c r="Y52" s="240"/>
      <c r="Z52" s="240"/>
      <c r="AA52" s="240"/>
      <c r="AB52" s="240"/>
      <c r="AC52" s="240"/>
      <c r="AD52" s="240"/>
      <c r="AE52" s="240"/>
      <c r="AF52" s="240"/>
      <c r="AG52" s="243" t="s">
        <v>50</v>
      </c>
      <c r="AH52" s="240"/>
      <c r="AI52" s="240"/>
      <c r="AJ52" s="240"/>
      <c r="AK52" s="240"/>
      <c r="AL52" s="240"/>
      <c r="AM52" s="240"/>
      <c r="AN52" s="241" t="s">
        <v>51</v>
      </c>
      <c r="AO52" s="240"/>
      <c r="AP52" s="242"/>
      <c r="AQ52" s="52" t="s">
        <v>52</v>
      </c>
      <c r="AR52" s="30"/>
      <c r="AS52" s="53" t="s">
        <v>53</v>
      </c>
      <c r="AT52" s="54" t="s">
        <v>54</v>
      </c>
      <c r="AU52" s="54" t="s">
        <v>55</v>
      </c>
      <c r="AV52" s="54" t="s">
        <v>56</v>
      </c>
      <c r="AW52" s="54" t="s">
        <v>57</v>
      </c>
      <c r="AX52" s="54" t="s">
        <v>58</v>
      </c>
      <c r="AY52" s="54" t="s">
        <v>59</v>
      </c>
      <c r="AZ52" s="54" t="s">
        <v>60</v>
      </c>
      <c r="BA52" s="54" t="s">
        <v>61</v>
      </c>
      <c r="BB52" s="54" t="s">
        <v>62</v>
      </c>
      <c r="BC52" s="54" t="s">
        <v>63</v>
      </c>
      <c r="BD52" s="55" t="s">
        <v>64</v>
      </c>
    </row>
    <row r="53" spans="1:91" s="1" customFormat="1" ht="10.8" customHeight="1">
      <c r="B53" s="30"/>
      <c r="AR53" s="30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4" customFormat="1" ht="32.4" customHeight="1">
      <c r="B54" s="57"/>
      <c r="C54" s="58" t="s">
        <v>65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245">
        <f>ROUND(AG55+SUM(AG56:AG59)+AG65,2)</f>
        <v>0</v>
      </c>
      <c r="AH54" s="245"/>
      <c r="AI54" s="245"/>
      <c r="AJ54" s="245"/>
      <c r="AK54" s="245"/>
      <c r="AL54" s="245"/>
      <c r="AM54" s="245"/>
      <c r="AN54" s="246">
        <f t="shared" ref="AN54:AN65" si="0">SUM(AG54,AT54)</f>
        <v>0</v>
      </c>
      <c r="AO54" s="246"/>
      <c r="AP54" s="246"/>
      <c r="AQ54" s="61" t="s">
        <v>1</v>
      </c>
      <c r="AR54" s="57"/>
      <c r="AS54" s="62">
        <f>ROUND(AS55+SUM(AS56:AS59)+AS65,2)</f>
        <v>0</v>
      </c>
      <c r="AT54" s="63">
        <f t="shared" ref="AT54:AT65" si="1">ROUND(SUM(AV54:AW54),2)</f>
        <v>0</v>
      </c>
      <c r="AU54" s="64">
        <f>ROUND(AU55+SUM(AU56:AU59)+AU65,5)</f>
        <v>0</v>
      </c>
      <c r="AV54" s="63">
        <f>ROUND(AZ54*L29,2)</f>
        <v>0</v>
      </c>
      <c r="AW54" s="63">
        <f>ROUND(BA54*L30,2)</f>
        <v>0</v>
      </c>
      <c r="AX54" s="63">
        <f>ROUND(BB54*L29,2)</f>
        <v>0</v>
      </c>
      <c r="AY54" s="63">
        <f>ROUND(BC54*L30,2)</f>
        <v>0</v>
      </c>
      <c r="AZ54" s="63">
        <f>ROUND(AZ55+SUM(AZ56:AZ59)+AZ65,2)</f>
        <v>0</v>
      </c>
      <c r="BA54" s="63">
        <f>ROUND(BA55+SUM(BA56:BA59)+BA65,2)</f>
        <v>0</v>
      </c>
      <c r="BB54" s="63">
        <f>ROUND(BB55+SUM(BB56:BB59)+BB65,2)</f>
        <v>0</v>
      </c>
      <c r="BC54" s="63">
        <f>ROUND(BC55+SUM(BC56:BC59)+BC65,2)</f>
        <v>0</v>
      </c>
      <c r="BD54" s="65">
        <f>ROUND(BD55+SUM(BD56:BD59)+BD65,2)</f>
        <v>0</v>
      </c>
      <c r="BS54" s="66" t="s">
        <v>66</v>
      </c>
      <c r="BT54" s="66" t="s">
        <v>67</v>
      </c>
      <c r="BU54" s="67" t="s">
        <v>68</v>
      </c>
      <c r="BV54" s="66" t="s">
        <v>69</v>
      </c>
      <c r="BW54" s="66" t="s">
        <v>4</v>
      </c>
      <c r="BX54" s="66" t="s">
        <v>70</v>
      </c>
      <c r="CL54" s="66" t="s">
        <v>1</v>
      </c>
    </row>
    <row r="55" spans="1:91" s="5" customFormat="1" ht="16.5" customHeight="1">
      <c r="A55" s="68" t="s">
        <v>71</v>
      </c>
      <c r="B55" s="69"/>
      <c r="C55" s="70"/>
      <c r="D55" s="238" t="s">
        <v>72</v>
      </c>
      <c r="E55" s="238"/>
      <c r="F55" s="238"/>
      <c r="G55" s="238"/>
      <c r="H55" s="238"/>
      <c r="I55" s="71"/>
      <c r="J55" s="238" t="s">
        <v>73</v>
      </c>
      <c r="K55" s="238"/>
      <c r="L55" s="238"/>
      <c r="M55" s="238"/>
      <c r="N55" s="238"/>
      <c r="O55" s="238"/>
      <c r="P55" s="238"/>
      <c r="Q55" s="238"/>
      <c r="R55" s="238"/>
      <c r="S55" s="238"/>
      <c r="T55" s="238"/>
      <c r="U55" s="238"/>
      <c r="V55" s="238"/>
      <c r="W55" s="238"/>
      <c r="X55" s="238"/>
      <c r="Y55" s="238"/>
      <c r="Z55" s="238"/>
      <c r="AA55" s="238"/>
      <c r="AB55" s="238"/>
      <c r="AC55" s="238"/>
      <c r="AD55" s="238"/>
      <c r="AE55" s="238"/>
      <c r="AF55" s="238"/>
      <c r="AG55" s="235">
        <f>'A01 - Stavební část'!J30</f>
        <v>0</v>
      </c>
      <c r="AH55" s="236"/>
      <c r="AI55" s="236"/>
      <c r="AJ55" s="236"/>
      <c r="AK55" s="236"/>
      <c r="AL55" s="236"/>
      <c r="AM55" s="236"/>
      <c r="AN55" s="235">
        <f t="shared" si="0"/>
        <v>0</v>
      </c>
      <c r="AO55" s="236"/>
      <c r="AP55" s="236"/>
      <c r="AQ55" s="72" t="s">
        <v>74</v>
      </c>
      <c r="AR55" s="69"/>
      <c r="AS55" s="73">
        <v>0</v>
      </c>
      <c r="AT55" s="74">
        <f t="shared" si="1"/>
        <v>0</v>
      </c>
      <c r="AU55" s="75">
        <f>'A01 - Stavební část'!P102</f>
        <v>0</v>
      </c>
      <c r="AV55" s="74">
        <f>'A01 - Stavební část'!J33</f>
        <v>0</v>
      </c>
      <c r="AW55" s="74">
        <f>'A01 - Stavební část'!J34</f>
        <v>0</v>
      </c>
      <c r="AX55" s="74">
        <f>'A01 - Stavební část'!J35</f>
        <v>0</v>
      </c>
      <c r="AY55" s="74">
        <f>'A01 - Stavební část'!J36</f>
        <v>0</v>
      </c>
      <c r="AZ55" s="74">
        <f>'A01 - Stavební část'!F33</f>
        <v>0</v>
      </c>
      <c r="BA55" s="74">
        <f>'A01 - Stavební část'!F34</f>
        <v>0</v>
      </c>
      <c r="BB55" s="74">
        <f>'A01 - Stavební část'!F35</f>
        <v>0</v>
      </c>
      <c r="BC55" s="74">
        <f>'A01 - Stavební část'!F36</f>
        <v>0</v>
      </c>
      <c r="BD55" s="76">
        <f>'A01 - Stavební část'!F37</f>
        <v>0</v>
      </c>
      <c r="BT55" s="77" t="s">
        <v>75</v>
      </c>
      <c r="BV55" s="77" t="s">
        <v>69</v>
      </c>
      <c r="BW55" s="77" t="s">
        <v>76</v>
      </c>
      <c r="BX55" s="77" t="s">
        <v>4</v>
      </c>
      <c r="CL55" s="77" t="s">
        <v>1</v>
      </c>
      <c r="CM55" s="77" t="s">
        <v>77</v>
      </c>
    </row>
    <row r="56" spans="1:91" s="5" customFormat="1" ht="16.5" customHeight="1">
      <c r="A56" s="68" t="s">
        <v>71</v>
      </c>
      <c r="B56" s="69"/>
      <c r="C56" s="70"/>
      <c r="D56" s="238" t="s">
        <v>78</v>
      </c>
      <c r="E56" s="238"/>
      <c r="F56" s="238"/>
      <c r="G56" s="238"/>
      <c r="H56" s="238"/>
      <c r="I56" s="71"/>
      <c r="J56" s="238" t="s">
        <v>79</v>
      </c>
      <c r="K56" s="238"/>
      <c r="L56" s="238"/>
      <c r="M56" s="238"/>
      <c r="N56" s="238"/>
      <c r="O56" s="238"/>
      <c r="P56" s="238"/>
      <c r="Q56" s="238"/>
      <c r="R56" s="238"/>
      <c r="S56" s="238"/>
      <c r="T56" s="238"/>
      <c r="U56" s="238"/>
      <c r="V56" s="238"/>
      <c r="W56" s="238"/>
      <c r="X56" s="238"/>
      <c r="Y56" s="238"/>
      <c r="Z56" s="238"/>
      <c r="AA56" s="238"/>
      <c r="AB56" s="238"/>
      <c r="AC56" s="238"/>
      <c r="AD56" s="238"/>
      <c r="AE56" s="238"/>
      <c r="AF56" s="238"/>
      <c r="AG56" s="235">
        <f>'D04 - zdravotně technické...'!J30</f>
        <v>0</v>
      </c>
      <c r="AH56" s="236"/>
      <c r="AI56" s="236"/>
      <c r="AJ56" s="236"/>
      <c r="AK56" s="236"/>
      <c r="AL56" s="236"/>
      <c r="AM56" s="236"/>
      <c r="AN56" s="235">
        <f t="shared" si="0"/>
        <v>0</v>
      </c>
      <c r="AO56" s="236"/>
      <c r="AP56" s="236"/>
      <c r="AQ56" s="72" t="s">
        <v>74</v>
      </c>
      <c r="AR56" s="69"/>
      <c r="AS56" s="73">
        <v>0</v>
      </c>
      <c r="AT56" s="74">
        <f t="shared" si="1"/>
        <v>0</v>
      </c>
      <c r="AU56" s="75">
        <f>'D04 - zdravotně technické...'!P82</f>
        <v>0</v>
      </c>
      <c r="AV56" s="74">
        <f>'D04 - zdravotně technické...'!J33</f>
        <v>0</v>
      </c>
      <c r="AW56" s="74">
        <f>'D04 - zdravotně technické...'!J34</f>
        <v>0</v>
      </c>
      <c r="AX56" s="74">
        <f>'D04 - zdravotně technické...'!J35</f>
        <v>0</v>
      </c>
      <c r="AY56" s="74">
        <f>'D04 - zdravotně technické...'!J36</f>
        <v>0</v>
      </c>
      <c r="AZ56" s="74">
        <f>'D04 - zdravotně technické...'!F33</f>
        <v>0</v>
      </c>
      <c r="BA56" s="74">
        <f>'D04 - zdravotně technické...'!F34</f>
        <v>0</v>
      </c>
      <c r="BB56" s="74">
        <f>'D04 - zdravotně technické...'!F35</f>
        <v>0</v>
      </c>
      <c r="BC56" s="74">
        <f>'D04 - zdravotně technické...'!F36</f>
        <v>0</v>
      </c>
      <c r="BD56" s="76">
        <f>'D04 - zdravotně technické...'!F37</f>
        <v>0</v>
      </c>
      <c r="BT56" s="77" t="s">
        <v>75</v>
      </c>
      <c r="BV56" s="77" t="s">
        <v>69</v>
      </c>
      <c r="BW56" s="77" t="s">
        <v>80</v>
      </c>
      <c r="BX56" s="77" t="s">
        <v>4</v>
      </c>
      <c r="CL56" s="77" t="s">
        <v>1</v>
      </c>
      <c r="CM56" s="77" t="s">
        <v>77</v>
      </c>
    </row>
    <row r="57" spans="1:91" s="5" customFormat="1" ht="16.5" customHeight="1">
      <c r="A57" s="68" t="s">
        <v>71</v>
      </c>
      <c r="B57" s="69"/>
      <c r="C57" s="70"/>
      <c r="D57" s="238" t="s">
        <v>81</v>
      </c>
      <c r="E57" s="238"/>
      <c r="F57" s="238"/>
      <c r="G57" s="238"/>
      <c r="H57" s="238"/>
      <c r="I57" s="71"/>
      <c r="J57" s="238" t="s">
        <v>82</v>
      </c>
      <c r="K57" s="238"/>
      <c r="L57" s="238"/>
      <c r="M57" s="238"/>
      <c r="N57" s="238"/>
      <c r="O57" s="238"/>
      <c r="P57" s="238"/>
      <c r="Q57" s="238"/>
      <c r="R57" s="238"/>
      <c r="S57" s="238"/>
      <c r="T57" s="238"/>
      <c r="U57" s="238"/>
      <c r="V57" s="238"/>
      <c r="W57" s="238"/>
      <c r="X57" s="238"/>
      <c r="Y57" s="238"/>
      <c r="Z57" s="238"/>
      <c r="AA57" s="238"/>
      <c r="AB57" s="238"/>
      <c r="AC57" s="238"/>
      <c r="AD57" s="238"/>
      <c r="AE57" s="238"/>
      <c r="AF57" s="238"/>
      <c r="AG57" s="235">
        <f>'D05 - ÚT'!J30</f>
        <v>0</v>
      </c>
      <c r="AH57" s="236"/>
      <c r="AI57" s="236"/>
      <c r="AJ57" s="236"/>
      <c r="AK57" s="236"/>
      <c r="AL57" s="236"/>
      <c r="AM57" s="236"/>
      <c r="AN57" s="235">
        <f t="shared" si="0"/>
        <v>0</v>
      </c>
      <c r="AO57" s="236"/>
      <c r="AP57" s="236"/>
      <c r="AQ57" s="72" t="s">
        <v>74</v>
      </c>
      <c r="AR57" s="69"/>
      <c r="AS57" s="73">
        <v>0</v>
      </c>
      <c r="AT57" s="74">
        <f t="shared" si="1"/>
        <v>0</v>
      </c>
      <c r="AU57" s="75">
        <f>'D05 - ÚT'!P86</f>
        <v>0</v>
      </c>
      <c r="AV57" s="74">
        <f>'D05 - ÚT'!J33</f>
        <v>0</v>
      </c>
      <c r="AW57" s="74">
        <f>'D05 - ÚT'!J34</f>
        <v>0</v>
      </c>
      <c r="AX57" s="74">
        <f>'D05 - ÚT'!J35</f>
        <v>0</v>
      </c>
      <c r="AY57" s="74">
        <f>'D05 - ÚT'!J36</f>
        <v>0</v>
      </c>
      <c r="AZ57" s="74">
        <f>'D05 - ÚT'!F33</f>
        <v>0</v>
      </c>
      <c r="BA57" s="74">
        <f>'D05 - ÚT'!F34</f>
        <v>0</v>
      </c>
      <c r="BB57" s="74">
        <f>'D05 - ÚT'!F35</f>
        <v>0</v>
      </c>
      <c r="BC57" s="74">
        <f>'D05 - ÚT'!F36</f>
        <v>0</v>
      </c>
      <c r="BD57" s="76">
        <f>'D05 - ÚT'!F37</f>
        <v>0</v>
      </c>
      <c r="BT57" s="77" t="s">
        <v>75</v>
      </c>
      <c r="BV57" s="77" t="s">
        <v>69</v>
      </c>
      <c r="BW57" s="77" t="s">
        <v>83</v>
      </c>
      <c r="BX57" s="77" t="s">
        <v>4</v>
      </c>
      <c r="CL57" s="77" t="s">
        <v>1</v>
      </c>
      <c r="CM57" s="77" t="s">
        <v>77</v>
      </c>
    </row>
    <row r="58" spans="1:91" s="5" customFormat="1" ht="16.5" customHeight="1">
      <c r="A58" s="68" t="s">
        <v>71</v>
      </c>
      <c r="B58" s="69"/>
      <c r="C58" s="70"/>
      <c r="D58" s="238" t="s">
        <v>84</v>
      </c>
      <c r="E58" s="238"/>
      <c r="F58" s="238"/>
      <c r="G58" s="238"/>
      <c r="H58" s="238"/>
      <c r="I58" s="71"/>
      <c r="J58" s="238" t="s">
        <v>85</v>
      </c>
      <c r="K58" s="238"/>
      <c r="L58" s="238"/>
      <c r="M58" s="238"/>
      <c r="N58" s="238"/>
      <c r="O58" s="238"/>
      <c r="P58" s="238"/>
      <c r="Q58" s="238"/>
      <c r="R58" s="238"/>
      <c r="S58" s="238"/>
      <c r="T58" s="238"/>
      <c r="U58" s="238"/>
      <c r="V58" s="238"/>
      <c r="W58" s="238"/>
      <c r="X58" s="238"/>
      <c r="Y58" s="238"/>
      <c r="Z58" s="238"/>
      <c r="AA58" s="238"/>
      <c r="AB58" s="238"/>
      <c r="AC58" s="238"/>
      <c r="AD58" s="238"/>
      <c r="AE58" s="238"/>
      <c r="AF58" s="238"/>
      <c r="AG58" s="235">
        <f>'D06 - VZT'!J30</f>
        <v>0</v>
      </c>
      <c r="AH58" s="236"/>
      <c r="AI58" s="236"/>
      <c r="AJ58" s="236"/>
      <c r="AK58" s="236"/>
      <c r="AL58" s="236"/>
      <c r="AM58" s="236"/>
      <c r="AN58" s="235">
        <f t="shared" si="0"/>
        <v>0</v>
      </c>
      <c r="AO58" s="236"/>
      <c r="AP58" s="236"/>
      <c r="AQ58" s="72" t="s">
        <v>74</v>
      </c>
      <c r="AR58" s="69"/>
      <c r="AS58" s="73">
        <v>0</v>
      </c>
      <c r="AT58" s="74">
        <f t="shared" si="1"/>
        <v>0</v>
      </c>
      <c r="AU58" s="75">
        <f>'D06 - VZT'!P82</f>
        <v>0</v>
      </c>
      <c r="AV58" s="74">
        <f>'D06 - VZT'!J33</f>
        <v>0</v>
      </c>
      <c r="AW58" s="74">
        <f>'D06 - VZT'!J34</f>
        <v>0</v>
      </c>
      <c r="AX58" s="74">
        <f>'D06 - VZT'!J35</f>
        <v>0</v>
      </c>
      <c r="AY58" s="74">
        <f>'D06 - VZT'!J36</f>
        <v>0</v>
      </c>
      <c r="AZ58" s="74">
        <f>'D06 - VZT'!F33</f>
        <v>0</v>
      </c>
      <c r="BA58" s="74">
        <f>'D06 - VZT'!F34</f>
        <v>0</v>
      </c>
      <c r="BB58" s="74">
        <f>'D06 - VZT'!F35</f>
        <v>0</v>
      </c>
      <c r="BC58" s="74">
        <f>'D06 - VZT'!F36</f>
        <v>0</v>
      </c>
      <c r="BD58" s="76">
        <f>'D06 - VZT'!F37</f>
        <v>0</v>
      </c>
      <c r="BT58" s="77" t="s">
        <v>75</v>
      </c>
      <c r="BV58" s="77" t="s">
        <v>69</v>
      </c>
      <c r="BW58" s="77" t="s">
        <v>86</v>
      </c>
      <c r="BX58" s="77" t="s">
        <v>4</v>
      </c>
      <c r="CL58" s="77" t="s">
        <v>1</v>
      </c>
      <c r="CM58" s="77" t="s">
        <v>77</v>
      </c>
    </row>
    <row r="59" spans="1:91" s="5" customFormat="1" ht="16.5" customHeight="1">
      <c r="B59" s="69"/>
      <c r="C59" s="70"/>
      <c r="D59" s="238" t="s">
        <v>87</v>
      </c>
      <c r="E59" s="238"/>
      <c r="F59" s="238"/>
      <c r="G59" s="238"/>
      <c r="H59" s="238"/>
      <c r="I59" s="71"/>
      <c r="J59" s="238" t="s">
        <v>88</v>
      </c>
      <c r="K59" s="238"/>
      <c r="L59" s="238"/>
      <c r="M59" s="238"/>
      <c r="N59" s="238"/>
      <c r="O59" s="238"/>
      <c r="P59" s="238"/>
      <c r="Q59" s="238"/>
      <c r="R59" s="238"/>
      <c r="S59" s="238"/>
      <c r="T59" s="238"/>
      <c r="U59" s="238"/>
      <c r="V59" s="238"/>
      <c r="W59" s="238"/>
      <c r="X59" s="238"/>
      <c r="Y59" s="238"/>
      <c r="Z59" s="238"/>
      <c r="AA59" s="238"/>
      <c r="AB59" s="238"/>
      <c r="AC59" s="238"/>
      <c r="AD59" s="238"/>
      <c r="AE59" s="238"/>
      <c r="AF59" s="238"/>
      <c r="AG59" s="244">
        <f>ROUND(SUM(AG60:AG64),2)</f>
        <v>0</v>
      </c>
      <c r="AH59" s="236"/>
      <c r="AI59" s="236"/>
      <c r="AJ59" s="236"/>
      <c r="AK59" s="236"/>
      <c r="AL59" s="236"/>
      <c r="AM59" s="236"/>
      <c r="AN59" s="235">
        <f t="shared" si="0"/>
        <v>0</v>
      </c>
      <c r="AO59" s="236"/>
      <c r="AP59" s="236"/>
      <c r="AQ59" s="72" t="s">
        <v>74</v>
      </c>
      <c r="AR59" s="69"/>
      <c r="AS59" s="73">
        <f>ROUND(SUM(AS60:AS64),2)</f>
        <v>0</v>
      </c>
      <c r="AT59" s="74">
        <f t="shared" si="1"/>
        <v>0</v>
      </c>
      <c r="AU59" s="75">
        <f>ROUND(SUM(AU60:AU64),5)</f>
        <v>0</v>
      </c>
      <c r="AV59" s="74">
        <f>ROUND(AZ59*L29,2)</f>
        <v>0</v>
      </c>
      <c r="AW59" s="74">
        <f>ROUND(BA59*L30,2)</f>
        <v>0</v>
      </c>
      <c r="AX59" s="74">
        <f>ROUND(BB59*L29,2)</f>
        <v>0</v>
      </c>
      <c r="AY59" s="74">
        <f>ROUND(BC59*L30,2)</f>
        <v>0</v>
      </c>
      <c r="AZ59" s="74">
        <f>ROUND(SUM(AZ60:AZ64),2)</f>
        <v>0</v>
      </c>
      <c r="BA59" s="74">
        <f>ROUND(SUM(BA60:BA64),2)</f>
        <v>0</v>
      </c>
      <c r="BB59" s="74">
        <f>ROUND(SUM(BB60:BB64),2)</f>
        <v>0</v>
      </c>
      <c r="BC59" s="74">
        <f>ROUND(SUM(BC60:BC64),2)</f>
        <v>0</v>
      </c>
      <c r="BD59" s="76">
        <f>ROUND(SUM(BD60:BD64),2)</f>
        <v>0</v>
      </c>
      <c r="BS59" s="77" t="s">
        <v>66</v>
      </c>
      <c r="BT59" s="77" t="s">
        <v>75</v>
      </c>
      <c r="BV59" s="77" t="s">
        <v>69</v>
      </c>
      <c r="BW59" s="77" t="s">
        <v>89</v>
      </c>
      <c r="BX59" s="77" t="s">
        <v>4</v>
      </c>
      <c r="CL59" s="77" t="s">
        <v>1</v>
      </c>
      <c r="CM59" s="77" t="s">
        <v>77</v>
      </c>
    </row>
    <row r="60" spans="1:91" s="6" customFormat="1" ht="16.5" customHeight="1">
      <c r="A60" s="68" t="s">
        <v>71</v>
      </c>
      <c r="B60" s="78"/>
      <c r="C60" s="9"/>
      <c r="D60" s="9"/>
      <c r="E60" s="237" t="s">
        <v>87</v>
      </c>
      <c r="F60" s="237"/>
      <c r="G60" s="237"/>
      <c r="H60" s="237"/>
      <c r="I60" s="237"/>
      <c r="J60" s="9"/>
      <c r="K60" s="237" t="s">
        <v>88</v>
      </c>
      <c r="L60" s="237"/>
      <c r="M60" s="237"/>
      <c r="N60" s="237"/>
      <c r="O60" s="237"/>
      <c r="P60" s="237"/>
      <c r="Q60" s="237"/>
      <c r="R60" s="237"/>
      <c r="S60" s="237"/>
      <c r="T60" s="237"/>
      <c r="U60" s="237"/>
      <c r="V60" s="237"/>
      <c r="W60" s="237"/>
      <c r="X60" s="237"/>
      <c r="Y60" s="237"/>
      <c r="Z60" s="237"/>
      <c r="AA60" s="237"/>
      <c r="AB60" s="237"/>
      <c r="AC60" s="237"/>
      <c r="AD60" s="237"/>
      <c r="AE60" s="237"/>
      <c r="AF60" s="237"/>
      <c r="AG60" s="233">
        <f>'D08 - Slaboproud'!J30</f>
        <v>0</v>
      </c>
      <c r="AH60" s="234"/>
      <c r="AI60" s="234"/>
      <c r="AJ60" s="234"/>
      <c r="AK60" s="234"/>
      <c r="AL60" s="234"/>
      <c r="AM60" s="234"/>
      <c r="AN60" s="233">
        <f t="shared" si="0"/>
        <v>0</v>
      </c>
      <c r="AO60" s="234"/>
      <c r="AP60" s="234"/>
      <c r="AQ60" s="79" t="s">
        <v>90</v>
      </c>
      <c r="AR60" s="78"/>
      <c r="AS60" s="80">
        <v>0</v>
      </c>
      <c r="AT60" s="81">
        <f t="shared" si="1"/>
        <v>0</v>
      </c>
      <c r="AU60" s="82">
        <f>'D08 - Slaboproud'!P81</f>
        <v>0</v>
      </c>
      <c r="AV60" s="81">
        <f>'D08 - Slaboproud'!J33</f>
        <v>0</v>
      </c>
      <c r="AW60" s="81">
        <f>'D08 - Slaboproud'!J34</f>
        <v>0</v>
      </c>
      <c r="AX60" s="81">
        <f>'D08 - Slaboproud'!J35</f>
        <v>0</v>
      </c>
      <c r="AY60" s="81">
        <f>'D08 - Slaboproud'!J36</f>
        <v>0</v>
      </c>
      <c r="AZ60" s="81">
        <f>'D08 - Slaboproud'!F33</f>
        <v>0</v>
      </c>
      <c r="BA60" s="81">
        <f>'D08 - Slaboproud'!F34</f>
        <v>0</v>
      </c>
      <c r="BB60" s="81">
        <f>'D08 - Slaboproud'!F35</f>
        <v>0</v>
      </c>
      <c r="BC60" s="81">
        <f>'D08 - Slaboproud'!F36</f>
        <v>0</v>
      </c>
      <c r="BD60" s="83">
        <f>'D08 - Slaboproud'!F37</f>
        <v>0</v>
      </c>
      <c r="BT60" s="84" t="s">
        <v>77</v>
      </c>
      <c r="BU60" s="84" t="s">
        <v>91</v>
      </c>
      <c r="BV60" s="84" t="s">
        <v>69</v>
      </c>
      <c r="BW60" s="84" t="s">
        <v>89</v>
      </c>
      <c r="BX60" s="84" t="s">
        <v>4</v>
      </c>
      <c r="CL60" s="84" t="s">
        <v>1</v>
      </c>
      <c r="CM60" s="84" t="s">
        <v>77</v>
      </c>
    </row>
    <row r="61" spans="1:91" s="6" customFormat="1" ht="16.5" customHeight="1">
      <c r="A61" s="68" t="s">
        <v>71</v>
      </c>
      <c r="B61" s="78"/>
      <c r="C61" s="9"/>
      <c r="D61" s="9"/>
      <c r="E61" s="237" t="s">
        <v>92</v>
      </c>
      <c r="F61" s="237"/>
      <c r="G61" s="237"/>
      <c r="H61" s="237"/>
      <c r="I61" s="237"/>
      <c r="J61" s="9"/>
      <c r="K61" s="237" t="s">
        <v>93</v>
      </c>
      <c r="L61" s="237"/>
      <c r="M61" s="237"/>
      <c r="N61" s="237"/>
      <c r="O61" s="237"/>
      <c r="P61" s="237"/>
      <c r="Q61" s="237"/>
      <c r="R61" s="237"/>
      <c r="S61" s="237"/>
      <c r="T61" s="237"/>
      <c r="U61" s="237"/>
      <c r="V61" s="237"/>
      <c r="W61" s="237"/>
      <c r="X61" s="237"/>
      <c r="Y61" s="237"/>
      <c r="Z61" s="237"/>
      <c r="AA61" s="237"/>
      <c r="AB61" s="237"/>
      <c r="AC61" s="237"/>
      <c r="AD61" s="237"/>
      <c r="AE61" s="237"/>
      <c r="AF61" s="237"/>
      <c r="AG61" s="233">
        <f>'D08a - EPS'!J32</f>
        <v>0</v>
      </c>
      <c r="AH61" s="234"/>
      <c r="AI61" s="234"/>
      <c r="AJ61" s="234"/>
      <c r="AK61" s="234"/>
      <c r="AL61" s="234"/>
      <c r="AM61" s="234"/>
      <c r="AN61" s="233">
        <f t="shared" si="0"/>
        <v>0</v>
      </c>
      <c r="AO61" s="234"/>
      <c r="AP61" s="234"/>
      <c r="AQ61" s="79" t="s">
        <v>90</v>
      </c>
      <c r="AR61" s="78"/>
      <c r="AS61" s="80">
        <v>0</v>
      </c>
      <c r="AT61" s="81">
        <f t="shared" si="1"/>
        <v>0</v>
      </c>
      <c r="AU61" s="82">
        <f>'D08a - EPS'!P91</f>
        <v>0</v>
      </c>
      <c r="AV61" s="81">
        <f>'D08a - EPS'!J35</f>
        <v>0</v>
      </c>
      <c r="AW61" s="81">
        <f>'D08a - EPS'!J36</f>
        <v>0</v>
      </c>
      <c r="AX61" s="81">
        <f>'D08a - EPS'!J37</f>
        <v>0</v>
      </c>
      <c r="AY61" s="81">
        <f>'D08a - EPS'!J38</f>
        <v>0</v>
      </c>
      <c r="AZ61" s="81">
        <f>'D08a - EPS'!F35</f>
        <v>0</v>
      </c>
      <c r="BA61" s="81">
        <f>'D08a - EPS'!F36</f>
        <v>0</v>
      </c>
      <c r="BB61" s="81">
        <f>'D08a - EPS'!F37</f>
        <v>0</v>
      </c>
      <c r="BC61" s="81">
        <f>'D08a - EPS'!F38</f>
        <v>0</v>
      </c>
      <c r="BD61" s="83">
        <f>'D08a - EPS'!F39</f>
        <v>0</v>
      </c>
      <c r="BT61" s="84" t="s">
        <v>77</v>
      </c>
      <c r="BV61" s="84" t="s">
        <v>69</v>
      </c>
      <c r="BW61" s="84" t="s">
        <v>94</v>
      </c>
      <c r="BX61" s="84" t="s">
        <v>89</v>
      </c>
      <c r="CL61" s="84" t="s">
        <v>1</v>
      </c>
    </row>
    <row r="62" spans="1:91" s="6" customFormat="1" ht="16.5" customHeight="1">
      <c r="A62" s="68" t="s">
        <v>71</v>
      </c>
      <c r="B62" s="78"/>
      <c r="C62" s="9"/>
      <c r="D62" s="9"/>
      <c r="E62" s="237" t="s">
        <v>95</v>
      </c>
      <c r="F62" s="237"/>
      <c r="G62" s="237"/>
      <c r="H62" s="237"/>
      <c r="I62" s="237"/>
      <c r="J62" s="9"/>
      <c r="K62" s="237" t="s">
        <v>96</v>
      </c>
      <c r="L62" s="237"/>
      <c r="M62" s="237"/>
      <c r="N62" s="237"/>
      <c r="O62" s="237"/>
      <c r="P62" s="237"/>
      <c r="Q62" s="237"/>
      <c r="R62" s="237"/>
      <c r="S62" s="237"/>
      <c r="T62" s="237"/>
      <c r="U62" s="237"/>
      <c r="V62" s="237"/>
      <c r="W62" s="237"/>
      <c r="X62" s="237"/>
      <c r="Y62" s="237"/>
      <c r="Z62" s="237"/>
      <c r="AA62" s="237"/>
      <c r="AB62" s="237"/>
      <c r="AC62" s="237"/>
      <c r="AD62" s="237"/>
      <c r="AE62" s="237"/>
      <c r="AF62" s="237"/>
      <c r="AG62" s="233">
        <f>'D08b - EZS'!J32</f>
        <v>0</v>
      </c>
      <c r="AH62" s="234"/>
      <c r="AI62" s="234"/>
      <c r="AJ62" s="234"/>
      <c r="AK62" s="234"/>
      <c r="AL62" s="234"/>
      <c r="AM62" s="234"/>
      <c r="AN62" s="233">
        <f t="shared" si="0"/>
        <v>0</v>
      </c>
      <c r="AO62" s="234"/>
      <c r="AP62" s="234"/>
      <c r="AQ62" s="79" t="s">
        <v>90</v>
      </c>
      <c r="AR62" s="78"/>
      <c r="AS62" s="80">
        <v>0</v>
      </c>
      <c r="AT62" s="81">
        <f t="shared" si="1"/>
        <v>0</v>
      </c>
      <c r="AU62" s="82">
        <f>'D08b - EZS'!P89</f>
        <v>0</v>
      </c>
      <c r="AV62" s="81">
        <f>'D08b - EZS'!J35</f>
        <v>0</v>
      </c>
      <c r="AW62" s="81">
        <f>'D08b - EZS'!J36</f>
        <v>0</v>
      </c>
      <c r="AX62" s="81">
        <f>'D08b - EZS'!J37</f>
        <v>0</v>
      </c>
      <c r="AY62" s="81">
        <f>'D08b - EZS'!J38</f>
        <v>0</v>
      </c>
      <c r="AZ62" s="81">
        <f>'D08b - EZS'!F35</f>
        <v>0</v>
      </c>
      <c r="BA62" s="81">
        <f>'D08b - EZS'!F36</f>
        <v>0</v>
      </c>
      <c r="BB62" s="81">
        <f>'D08b - EZS'!F37</f>
        <v>0</v>
      </c>
      <c r="BC62" s="81">
        <f>'D08b - EZS'!F38</f>
        <v>0</v>
      </c>
      <c r="BD62" s="83">
        <f>'D08b - EZS'!F39</f>
        <v>0</v>
      </c>
      <c r="BT62" s="84" t="s">
        <v>77</v>
      </c>
      <c r="BV62" s="84" t="s">
        <v>69</v>
      </c>
      <c r="BW62" s="84" t="s">
        <v>97</v>
      </c>
      <c r="BX62" s="84" t="s">
        <v>89</v>
      </c>
      <c r="CL62" s="84" t="s">
        <v>1</v>
      </c>
    </row>
    <row r="63" spans="1:91" s="6" customFormat="1" ht="16.5" customHeight="1">
      <c r="A63" s="68" t="s">
        <v>71</v>
      </c>
      <c r="B63" s="78"/>
      <c r="C63" s="9"/>
      <c r="D63" s="9"/>
      <c r="E63" s="237" t="s">
        <v>98</v>
      </c>
      <c r="F63" s="237"/>
      <c r="G63" s="237"/>
      <c r="H63" s="237"/>
      <c r="I63" s="237"/>
      <c r="J63" s="9"/>
      <c r="K63" s="237" t="s">
        <v>99</v>
      </c>
      <c r="L63" s="237"/>
      <c r="M63" s="237"/>
      <c r="N63" s="237"/>
      <c r="O63" s="237"/>
      <c r="P63" s="237"/>
      <c r="Q63" s="237"/>
      <c r="R63" s="237"/>
      <c r="S63" s="237"/>
      <c r="T63" s="237"/>
      <c r="U63" s="237"/>
      <c r="V63" s="237"/>
      <c r="W63" s="237"/>
      <c r="X63" s="237"/>
      <c r="Y63" s="237"/>
      <c r="Z63" s="237"/>
      <c r="AA63" s="237"/>
      <c r="AB63" s="237"/>
      <c r="AC63" s="237"/>
      <c r="AD63" s="237"/>
      <c r="AE63" s="237"/>
      <c r="AF63" s="237"/>
      <c r="AG63" s="233">
        <f>'D08c - OZV'!J32</f>
        <v>0</v>
      </c>
      <c r="AH63" s="234"/>
      <c r="AI63" s="234"/>
      <c r="AJ63" s="234"/>
      <c r="AK63" s="234"/>
      <c r="AL63" s="234"/>
      <c r="AM63" s="234"/>
      <c r="AN63" s="233">
        <f t="shared" si="0"/>
        <v>0</v>
      </c>
      <c r="AO63" s="234"/>
      <c r="AP63" s="234"/>
      <c r="AQ63" s="79" t="s">
        <v>90</v>
      </c>
      <c r="AR63" s="78"/>
      <c r="AS63" s="80">
        <v>0</v>
      </c>
      <c r="AT63" s="81">
        <f t="shared" si="1"/>
        <v>0</v>
      </c>
      <c r="AU63" s="82">
        <f>'D08c - OZV'!P90</f>
        <v>0</v>
      </c>
      <c r="AV63" s="81">
        <f>'D08c - OZV'!J35</f>
        <v>0</v>
      </c>
      <c r="AW63" s="81">
        <f>'D08c - OZV'!J36</f>
        <v>0</v>
      </c>
      <c r="AX63" s="81">
        <f>'D08c - OZV'!J37</f>
        <v>0</v>
      </c>
      <c r="AY63" s="81">
        <f>'D08c - OZV'!J38</f>
        <v>0</v>
      </c>
      <c r="AZ63" s="81">
        <f>'D08c - OZV'!F35</f>
        <v>0</v>
      </c>
      <c r="BA63" s="81">
        <f>'D08c - OZV'!F36</f>
        <v>0</v>
      </c>
      <c r="BB63" s="81">
        <f>'D08c - OZV'!F37</f>
        <v>0</v>
      </c>
      <c r="BC63" s="81">
        <f>'D08c - OZV'!F38</f>
        <v>0</v>
      </c>
      <c r="BD63" s="83">
        <f>'D08c - OZV'!F39</f>
        <v>0</v>
      </c>
      <c r="BT63" s="84" t="s">
        <v>77</v>
      </c>
      <c r="BV63" s="84" t="s">
        <v>69</v>
      </c>
      <c r="BW63" s="84" t="s">
        <v>100</v>
      </c>
      <c r="BX63" s="84" t="s">
        <v>89</v>
      </c>
      <c r="CL63" s="84" t="s">
        <v>1</v>
      </c>
    </row>
    <row r="64" spans="1:91" s="6" customFormat="1" ht="16.5" customHeight="1">
      <c r="A64" s="68" t="s">
        <v>71</v>
      </c>
      <c r="B64" s="78"/>
      <c r="C64" s="9"/>
      <c r="D64" s="9"/>
      <c r="E64" s="237" t="s">
        <v>101</v>
      </c>
      <c r="F64" s="237"/>
      <c r="G64" s="237"/>
      <c r="H64" s="237"/>
      <c r="I64" s="237"/>
      <c r="J64" s="9"/>
      <c r="K64" s="237" t="s">
        <v>102</v>
      </c>
      <c r="L64" s="237"/>
      <c r="M64" s="237"/>
      <c r="N64" s="237"/>
      <c r="O64" s="237"/>
      <c r="P64" s="237"/>
      <c r="Q64" s="237"/>
      <c r="R64" s="237"/>
      <c r="S64" s="237"/>
      <c r="T64" s="237"/>
      <c r="U64" s="237"/>
      <c r="V64" s="237"/>
      <c r="W64" s="237"/>
      <c r="X64" s="237"/>
      <c r="Y64" s="237"/>
      <c r="Z64" s="237"/>
      <c r="AA64" s="237"/>
      <c r="AB64" s="237"/>
      <c r="AC64" s="237"/>
      <c r="AD64" s="237"/>
      <c r="AE64" s="237"/>
      <c r="AF64" s="237"/>
      <c r="AG64" s="233">
        <f>'D08d - SKS'!J32</f>
        <v>0</v>
      </c>
      <c r="AH64" s="234"/>
      <c r="AI64" s="234"/>
      <c r="AJ64" s="234"/>
      <c r="AK64" s="234"/>
      <c r="AL64" s="234"/>
      <c r="AM64" s="234"/>
      <c r="AN64" s="233">
        <f t="shared" si="0"/>
        <v>0</v>
      </c>
      <c r="AO64" s="234"/>
      <c r="AP64" s="234"/>
      <c r="AQ64" s="79" t="s">
        <v>90</v>
      </c>
      <c r="AR64" s="78"/>
      <c r="AS64" s="80">
        <v>0</v>
      </c>
      <c r="AT64" s="81">
        <f t="shared" si="1"/>
        <v>0</v>
      </c>
      <c r="AU64" s="82">
        <f>'D08d - SKS'!P91</f>
        <v>0</v>
      </c>
      <c r="AV64" s="81">
        <f>'D08d - SKS'!J35</f>
        <v>0</v>
      </c>
      <c r="AW64" s="81">
        <f>'D08d - SKS'!J36</f>
        <v>0</v>
      </c>
      <c r="AX64" s="81">
        <f>'D08d - SKS'!J37</f>
        <v>0</v>
      </c>
      <c r="AY64" s="81">
        <f>'D08d - SKS'!J38</f>
        <v>0</v>
      </c>
      <c r="AZ64" s="81">
        <f>'D08d - SKS'!F35</f>
        <v>0</v>
      </c>
      <c r="BA64" s="81">
        <f>'D08d - SKS'!F36</f>
        <v>0</v>
      </c>
      <c r="BB64" s="81">
        <f>'D08d - SKS'!F37</f>
        <v>0</v>
      </c>
      <c r="BC64" s="81">
        <f>'D08d - SKS'!F38</f>
        <v>0</v>
      </c>
      <c r="BD64" s="83">
        <f>'D08d - SKS'!F39</f>
        <v>0</v>
      </c>
      <c r="BT64" s="84" t="s">
        <v>77</v>
      </c>
      <c r="BV64" s="84" t="s">
        <v>69</v>
      </c>
      <c r="BW64" s="84" t="s">
        <v>103</v>
      </c>
      <c r="BX64" s="84" t="s">
        <v>89</v>
      </c>
      <c r="CL64" s="84" t="s">
        <v>1</v>
      </c>
    </row>
    <row r="65" spans="1:91" s="5" customFormat="1" ht="16.5" customHeight="1">
      <c r="A65" s="68" t="s">
        <v>71</v>
      </c>
      <c r="B65" s="69"/>
      <c r="C65" s="70"/>
      <c r="D65" s="238" t="s">
        <v>104</v>
      </c>
      <c r="E65" s="238"/>
      <c r="F65" s="238"/>
      <c r="G65" s="238"/>
      <c r="H65" s="238"/>
      <c r="I65" s="71"/>
      <c r="J65" s="238" t="s">
        <v>105</v>
      </c>
      <c r="K65" s="238"/>
      <c r="L65" s="238"/>
      <c r="M65" s="238"/>
      <c r="N65" s="238"/>
      <c r="O65" s="238"/>
      <c r="P65" s="238"/>
      <c r="Q65" s="238"/>
      <c r="R65" s="238"/>
      <c r="S65" s="238"/>
      <c r="T65" s="238"/>
      <c r="U65" s="238"/>
      <c r="V65" s="238"/>
      <c r="W65" s="238"/>
      <c r="X65" s="238"/>
      <c r="Y65" s="238"/>
      <c r="Z65" s="238"/>
      <c r="AA65" s="238"/>
      <c r="AB65" s="238"/>
      <c r="AC65" s="238"/>
      <c r="AD65" s="238"/>
      <c r="AE65" s="238"/>
      <c r="AF65" s="238"/>
      <c r="AG65" s="235">
        <f>'D09 - Silnoproud'!J30</f>
        <v>0</v>
      </c>
      <c r="AH65" s="236"/>
      <c r="AI65" s="236"/>
      <c r="AJ65" s="236"/>
      <c r="AK65" s="236"/>
      <c r="AL65" s="236"/>
      <c r="AM65" s="236"/>
      <c r="AN65" s="235">
        <f t="shared" si="0"/>
        <v>0</v>
      </c>
      <c r="AO65" s="236"/>
      <c r="AP65" s="236"/>
      <c r="AQ65" s="72" t="s">
        <v>74</v>
      </c>
      <c r="AR65" s="69"/>
      <c r="AS65" s="85">
        <v>0</v>
      </c>
      <c r="AT65" s="86">
        <f t="shared" si="1"/>
        <v>0</v>
      </c>
      <c r="AU65" s="87">
        <f>'D09 - Silnoproud'!P90</f>
        <v>0</v>
      </c>
      <c r="AV65" s="86">
        <f>'D09 - Silnoproud'!J33</f>
        <v>0</v>
      </c>
      <c r="AW65" s="86">
        <f>'D09 - Silnoproud'!J34</f>
        <v>0</v>
      </c>
      <c r="AX65" s="86">
        <f>'D09 - Silnoproud'!J35</f>
        <v>0</v>
      </c>
      <c r="AY65" s="86">
        <f>'D09 - Silnoproud'!J36</f>
        <v>0</v>
      </c>
      <c r="AZ65" s="86">
        <f>'D09 - Silnoproud'!F33</f>
        <v>0</v>
      </c>
      <c r="BA65" s="86">
        <f>'D09 - Silnoproud'!F34</f>
        <v>0</v>
      </c>
      <c r="BB65" s="86">
        <f>'D09 - Silnoproud'!F35</f>
        <v>0</v>
      </c>
      <c r="BC65" s="86">
        <f>'D09 - Silnoproud'!F36</f>
        <v>0</v>
      </c>
      <c r="BD65" s="88">
        <f>'D09 - Silnoproud'!F37</f>
        <v>0</v>
      </c>
      <c r="BT65" s="77" t="s">
        <v>75</v>
      </c>
      <c r="BV65" s="77" t="s">
        <v>69</v>
      </c>
      <c r="BW65" s="77" t="s">
        <v>106</v>
      </c>
      <c r="BX65" s="77" t="s">
        <v>4</v>
      </c>
      <c r="CL65" s="77" t="s">
        <v>1</v>
      </c>
      <c r="CM65" s="77" t="s">
        <v>77</v>
      </c>
    </row>
    <row r="66" spans="1:91" s="1" customFormat="1" ht="30" customHeight="1">
      <c r="B66" s="30"/>
      <c r="AR66" s="30"/>
    </row>
    <row r="67" spans="1:91" s="1" customFormat="1" ht="6.9" customHeight="1">
      <c r="B67" s="39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30"/>
    </row>
  </sheetData>
  <mergeCells count="82">
    <mergeCell ref="AN54:AP54"/>
    <mergeCell ref="AG59:AM59"/>
    <mergeCell ref="AG60:AM60"/>
    <mergeCell ref="AG61:AM61"/>
    <mergeCell ref="AG62:AM62"/>
    <mergeCell ref="AG54:AM54"/>
    <mergeCell ref="AN56:AP56"/>
    <mergeCell ref="AG56:AM56"/>
    <mergeCell ref="AN57:AP57"/>
    <mergeCell ref="AG57:AM57"/>
    <mergeCell ref="AG58:AM58"/>
    <mergeCell ref="C52:G52"/>
    <mergeCell ref="I52:AF52"/>
    <mergeCell ref="J55:AF55"/>
    <mergeCell ref="J56:AF56"/>
    <mergeCell ref="J57:AF57"/>
    <mergeCell ref="E60:I60"/>
    <mergeCell ref="E61:I61"/>
    <mergeCell ref="E63:I63"/>
    <mergeCell ref="E64:I64"/>
    <mergeCell ref="D65:H65"/>
    <mergeCell ref="D55:H55"/>
    <mergeCell ref="D56:H56"/>
    <mergeCell ref="D57:H57"/>
    <mergeCell ref="D58:H58"/>
    <mergeCell ref="D59:H59"/>
    <mergeCell ref="AN62:AP62"/>
    <mergeCell ref="AN63:AP63"/>
    <mergeCell ref="AN64:AP64"/>
    <mergeCell ref="AN65:AP65"/>
    <mergeCell ref="E62:I62"/>
    <mergeCell ref="AG64:AM64"/>
    <mergeCell ref="AG63:AM63"/>
    <mergeCell ref="AG65:AM65"/>
    <mergeCell ref="K62:AF62"/>
    <mergeCell ref="K63:AF63"/>
    <mergeCell ref="K64:AF64"/>
    <mergeCell ref="J65:AF65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J58:AF58"/>
    <mergeCell ref="J59:AF59"/>
    <mergeCell ref="K60:AF60"/>
    <mergeCell ref="K61:AF61"/>
    <mergeCell ref="AN52:AP52"/>
    <mergeCell ref="AG52:AM52"/>
    <mergeCell ref="AN55:AP55"/>
    <mergeCell ref="AG55:AM55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A01 - Stavební část'!C2" display="/"/>
    <hyperlink ref="A56" location="'D04 - zdravotně technické...'!C2" display="/"/>
    <hyperlink ref="A57" location="'D05 - ÚT'!C2" display="/"/>
    <hyperlink ref="A58" location="'D06 - VZT'!C2" display="/"/>
    <hyperlink ref="A60" location="'D08 - Slaboproud'!C2" display="/"/>
    <hyperlink ref="A61" location="'D08a - EPS'!C2" display="/"/>
    <hyperlink ref="A62" location="'D08b - EZS'!C2" display="/"/>
    <hyperlink ref="A63" location="'D08c - OZV'!C2" display="/"/>
    <hyperlink ref="A64" location="'D08d - SKS'!C2" display="/"/>
    <hyperlink ref="A65" location="'D09 - Silnoproud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9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89" customWidth="1"/>
    <col min="10" max="10" width="23.42578125" customWidth="1"/>
    <col min="11" max="11" width="15.425781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5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103</v>
      </c>
    </row>
    <row r="3" spans="2:46" ht="6.9" customHeight="1">
      <c r="B3" s="17"/>
      <c r="C3" s="18"/>
      <c r="D3" s="18"/>
      <c r="E3" s="18"/>
      <c r="F3" s="18"/>
      <c r="G3" s="18"/>
      <c r="H3" s="18"/>
      <c r="I3" s="90"/>
      <c r="J3" s="18"/>
      <c r="K3" s="18"/>
      <c r="L3" s="19"/>
      <c r="AT3" s="16" t="s">
        <v>77</v>
      </c>
    </row>
    <row r="4" spans="2:46" ht="24.9" customHeight="1">
      <c r="B4" s="19"/>
      <c r="D4" s="20" t="s">
        <v>107</v>
      </c>
      <c r="L4" s="19"/>
      <c r="M4" s="21" t="s">
        <v>10</v>
      </c>
      <c r="AT4" s="16" t="s">
        <v>3</v>
      </c>
    </row>
    <row r="5" spans="2:46" ht="6.9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47" t="str">
        <f>'Rekapitulace stavby'!K6</f>
        <v>Hala Klimeška - III. etapa</v>
      </c>
      <c r="F7" s="248"/>
      <c r="G7" s="248"/>
      <c r="H7" s="248"/>
      <c r="L7" s="19"/>
    </row>
    <row r="8" spans="2:46" ht="12" customHeight="1">
      <c r="B8" s="19"/>
      <c r="D8" s="25" t="s">
        <v>108</v>
      </c>
      <c r="L8" s="19"/>
    </row>
    <row r="9" spans="2:46" s="1" customFormat="1" ht="16.5" customHeight="1">
      <c r="B9" s="30"/>
      <c r="E9" s="247" t="s">
        <v>1004</v>
      </c>
      <c r="F9" s="222"/>
      <c r="G9" s="222"/>
      <c r="H9" s="222"/>
      <c r="I9" s="91"/>
      <c r="L9" s="30"/>
    </row>
    <row r="10" spans="2:46" s="1" customFormat="1" ht="12" customHeight="1">
      <c r="B10" s="30"/>
      <c r="D10" s="25" t="s">
        <v>1008</v>
      </c>
      <c r="I10" s="91"/>
      <c r="L10" s="30"/>
    </row>
    <row r="11" spans="2:46" s="1" customFormat="1" ht="36.9" customHeight="1">
      <c r="B11" s="30"/>
      <c r="E11" s="223" t="s">
        <v>1141</v>
      </c>
      <c r="F11" s="222"/>
      <c r="G11" s="222"/>
      <c r="H11" s="222"/>
      <c r="I11" s="91"/>
      <c r="L11" s="30"/>
    </row>
    <row r="12" spans="2:46" s="1" customFormat="1" ht="10.199999999999999">
      <c r="B12" s="30"/>
      <c r="I12" s="91"/>
      <c r="L12" s="30"/>
    </row>
    <row r="13" spans="2:46" s="1" customFormat="1" ht="12" customHeight="1">
      <c r="B13" s="30"/>
      <c r="D13" s="25" t="s">
        <v>18</v>
      </c>
      <c r="F13" s="16" t="s">
        <v>1</v>
      </c>
      <c r="I13" s="92" t="s">
        <v>19</v>
      </c>
      <c r="J13" s="16" t="s">
        <v>1</v>
      </c>
      <c r="L13" s="30"/>
    </row>
    <row r="14" spans="2:46" s="1" customFormat="1" ht="12" customHeight="1">
      <c r="B14" s="30"/>
      <c r="D14" s="25" t="s">
        <v>20</v>
      </c>
      <c r="F14" s="16" t="s">
        <v>21</v>
      </c>
      <c r="I14" s="92" t="s">
        <v>22</v>
      </c>
      <c r="J14" s="46" t="str">
        <f>'Rekapitulace stavby'!AN8</f>
        <v>17. 6. 2018</v>
      </c>
      <c r="L14" s="30"/>
    </row>
    <row r="15" spans="2:46" s="1" customFormat="1" ht="10.8" customHeight="1">
      <c r="B15" s="30"/>
      <c r="I15" s="91"/>
      <c r="L15" s="30"/>
    </row>
    <row r="16" spans="2:46" s="1" customFormat="1" ht="12" customHeight="1">
      <c r="B16" s="30"/>
      <c r="D16" s="25" t="s">
        <v>24</v>
      </c>
      <c r="I16" s="92" t="s">
        <v>25</v>
      </c>
      <c r="J16" s="16" t="str">
        <f>IF('Rekapitulace stavby'!AN10="","",'Rekapitulace stavby'!AN10)</f>
        <v/>
      </c>
      <c r="L16" s="30"/>
    </row>
    <row r="17" spans="2:12" s="1" customFormat="1" ht="18" customHeight="1">
      <c r="B17" s="30"/>
      <c r="E17" s="16" t="str">
        <f>IF('Rekapitulace stavby'!E11="","",'Rekapitulace stavby'!E11)</f>
        <v xml:space="preserve"> </v>
      </c>
      <c r="I17" s="92" t="s">
        <v>26</v>
      </c>
      <c r="J17" s="16" t="str">
        <f>IF('Rekapitulace stavby'!AN11="","",'Rekapitulace stavby'!AN11)</f>
        <v/>
      </c>
      <c r="L17" s="30"/>
    </row>
    <row r="18" spans="2:12" s="1" customFormat="1" ht="6.9" customHeight="1">
      <c r="B18" s="30"/>
      <c r="I18" s="91"/>
      <c r="L18" s="30"/>
    </row>
    <row r="19" spans="2:12" s="1" customFormat="1" ht="12" customHeight="1">
      <c r="B19" s="30"/>
      <c r="D19" s="25" t="s">
        <v>27</v>
      </c>
      <c r="I19" s="92" t="s">
        <v>25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49" t="str">
        <f>'Rekapitulace stavby'!E14</f>
        <v>Vyplň údaj</v>
      </c>
      <c r="F20" s="226"/>
      <c r="G20" s="226"/>
      <c r="H20" s="226"/>
      <c r="I20" s="92" t="s">
        <v>26</v>
      </c>
      <c r="J20" s="26" t="str">
        <f>'Rekapitulace stavby'!AN14</f>
        <v>Vyplň údaj</v>
      </c>
      <c r="L20" s="30"/>
    </row>
    <row r="21" spans="2:12" s="1" customFormat="1" ht="6.9" customHeight="1">
      <c r="B21" s="30"/>
      <c r="I21" s="91"/>
      <c r="L21" s="30"/>
    </row>
    <row r="22" spans="2:12" s="1" customFormat="1" ht="12" customHeight="1">
      <c r="B22" s="30"/>
      <c r="D22" s="25" t="s">
        <v>29</v>
      </c>
      <c r="I22" s="92" t="s">
        <v>25</v>
      </c>
      <c r="J22" s="16" t="str">
        <f>IF('Rekapitulace stavby'!AN16="","",'Rekapitulace stavby'!AN16)</f>
        <v/>
      </c>
      <c r="L22" s="30"/>
    </row>
    <row r="23" spans="2:12" s="1" customFormat="1" ht="18" customHeight="1">
      <c r="B23" s="30"/>
      <c r="E23" s="16" t="str">
        <f>IF('Rekapitulace stavby'!E17="","",'Rekapitulace stavby'!E17)</f>
        <v xml:space="preserve"> </v>
      </c>
      <c r="I23" s="92" t="s">
        <v>26</v>
      </c>
      <c r="J23" s="16" t="str">
        <f>IF('Rekapitulace stavby'!AN17="","",'Rekapitulace stavby'!AN17)</f>
        <v/>
      </c>
      <c r="L23" s="30"/>
    </row>
    <row r="24" spans="2:12" s="1" customFormat="1" ht="6.9" customHeight="1">
      <c r="B24" s="30"/>
      <c r="I24" s="91"/>
      <c r="L24" s="30"/>
    </row>
    <row r="25" spans="2:12" s="1" customFormat="1" ht="12" customHeight="1">
      <c r="B25" s="30"/>
      <c r="D25" s="25" t="s">
        <v>31</v>
      </c>
      <c r="I25" s="92" t="s">
        <v>25</v>
      </c>
      <c r="J25" s="16" t="str">
        <f>IF('Rekapitulace stavby'!AN19="","",'Rekapitulace stavby'!AN19)</f>
        <v/>
      </c>
      <c r="L25" s="30"/>
    </row>
    <row r="26" spans="2:12" s="1" customFormat="1" ht="18" customHeight="1">
      <c r="B26" s="30"/>
      <c r="E26" s="16" t="str">
        <f>IF('Rekapitulace stavby'!E20="","",'Rekapitulace stavby'!E20)</f>
        <v xml:space="preserve"> </v>
      </c>
      <c r="I26" s="92" t="s">
        <v>26</v>
      </c>
      <c r="J26" s="16" t="str">
        <f>IF('Rekapitulace stavby'!AN20="","",'Rekapitulace stavby'!AN20)</f>
        <v/>
      </c>
      <c r="L26" s="30"/>
    </row>
    <row r="27" spans="2:12" s="1" customFormat="1" ht="6.9" customHeight="1">
      <c r="B27" s="30"/>
      <c r="I27" s="91"/>
      <c r="L27" s="30"/>
    </row>
    <row r="28" spans="2:12" s="1" customFormat="1" ht="12" customHeight="1">
      <c r="B28" s="30"/>
      <c r="D28" s="25" t="s">
        <v>32</v>
      </c>
      <c r="I28" s="91"/>
      <c r="L28" s="30"/>
    </row>
    <row r="29" spans="2:12" s="7" customFormat="1" ht="16.5" customHeight="1">
      <c r="B29" s="93"/>
      <c r="E29" s="230" t="s">
        <v>1</v>
      </c>
      <c r="F29" s="230"/>
      <c r="G29" s="230"/>
      <c r="H29" s="230"/>
      <c r="I29" s="94"/>
      <c r="L29" s="93"/>
    </row>
    <row r="30" spans="2:12" s="1" customFormat="1" ht="6.9" customHeight="1">
      <c r="B30" s="30"/>
      <c r="I30" s="91"/>
      <c r="L30" s="30"/>
    </row>
    <row r="31" spans="2:12" s="1" customFormat="1" ht="6.9" customHeight="1">
      <c r="B31" s="30"/>
      <c r="D31" s="47"/>
      <c r="E31" s="47"/>
      <c r="F31" s="47"/>
      <c r="G31" s="47"/>
      <c r="H31" s="47"/>
      <c r="I31" s="95"/>
      <c r="J31" s="47"/>
      <c r="K31" s="47"/>
      <c r="L31" s="30"/>
    </row>
    <row r="32" spans="2:12" s="1" customFormat="1" ht="25.35" customHeight="1">
      <c r="B32" s="30"/>
      <c r="D32" s="96" t="s">
        <v>33</v>
      </c>
      <c r="I32" s="91"/>
      <c r="J32" s="60">
        <f>ROUND(J91, 2)</f>
        <v>0</v>
      </c>
      <c r="L32" s="30"/>
    </row>
    <row r="33" spans="2:12" s="1" customFormat="1" ht="6.9" customHeight="1">
      <c r="B33" s="30"/>
      <c r="D33" s="47"/>
      <c r="E33" s="47"/>
      <c r="F33" s="47"/>
      <c r="G33" s="47"/>
      <c r="H33" s="47"/>
      <c r="I33" s="95"/>
      <c r="J33" s="47"/>
      <c r="K33" s="47"/>
      <c r="L33" s="30"/>
    </row>
    <row r="34" spans="2:12" s="1" customFormat="1" ht="14.4" customHeight="1">
      <c r="B34" s="30"/>
      <c r="F34" s="33" t="s">
        <v>35</v>
      </c>
      <c r="I34" s="97" t="s">
        <v>34</v>
      </c>
      <c r="J34" s="33" t="s">
        <v>36</v>
      </c>
      <c r="L34" s="30"/>
    </row>
    <row r="35" spans="2:12" s="1" customFormat="1" ht="14.4" customHeight="1">
      <c r="B35" s="30"/>
      <c r="D35" s="25" t="s">
        <v>37</v>
      </c>
      <c r="E35" s="25" t="s">
        <v>38</v>
      </c>
      <c r="F35" s="98">
        <f>ROUND((SUM(BE91:BE118)),  2)</f>
        <v>0</v>
      </c>
      <c r="I35" s="99">
        <v>0.21</v>
      </c>
      <c r="J35" s="98">
        <f>ROUND(((SUM(BE91:BE118))*I35),  2)</f>
        <v>0</v>
      </c>
      <c r="L35" s="30"/>
    </row>
    <row r="36" spans="2:12" s="1" customFormat="1" ht="14.4" customHeight="1">
      <c r="B36" s="30"/>
      <c r="E36" s="25" t="s">
        <v>39</v>
      </c>
      <c r="F36" s="98">
        <f>ROUND((SUM(BF91:BF118)),  2)</f>
        <v>0</v>
      </c>
      <c r="I36" s="99">
        <v>0.15</v>
      </c>
      <c r="J36" s="98">
        <f>ROUND(((SUM(BF91:BF118))*I36),  2)</f>
        <v>0</v>
      </c>
      <c r="L36" s="30"/>
    </row>
    <row r="37" spans="2:12" s="1" customFormat="1" ht="14.4" hidden="1" customHeight="1">
      <c r="B37" s="30"/>
      <c r="E37" s="25" t="s">
        <v>40</v>
      </c>
      <c r="F37" s="98">
        <f>ROUND((SUM(BG91:BG118)),  2)</f>
        <v>0</v>
      </c>
      <c r="I37" s="99">
        <v>0.21</v>
      </c>
      <c r="J37" s="98">
        <f>0</f>
        <v>0</v>
      </c>
      <c r="L37" s="30"/>
    </row>
    <row r="38" spans="2:12" s="1" customFormat="1" ht="14.4" hidden="1" customHeight="1">
      <c r="B38" s="30"/>
      <c r="E38" s="25" t="s">
        <v>41</v>
      </c>
      <c r="F38" s="98">
        <f>ROUND((SUM(BH91:BH118)),  2)</f>
        <v>0</v>
      </c>
      <c r="I38" s="99">
        <v>0.15</v>
      </c>
      <c r="J38" s="98">
        <f>0</f>
        <v>0</v>
      </c>
      <c r="L38" s="30"/>
    </row>
    <row r="39" spans="2:12" s="1" customFormat="1" ht="14.4" hidden="1" customHeight="1">
      <c r="B39" s="30"/>
      <c r="E39" s="25" t="s">
        <v>42</v>
      </c>
      <c r="F39" s="98">
        <f>ROUND((SUM(BI91:BI118)),  2)</f>
        <v>0</v>
      </c>
      <c r="I39" s="99">
        <v>0</v>
      </c>
      <c r="J39" s="98">
        <f>0</f>
        <v>0</v>
      </c>
      <c r="L39" s="30"/>
    </row>
    <row r="40" spans="2:12" s="1" customFormat="1" ht="6.9" customHeight="1">
      <c r="B40" s="30"/>
      <c r="I40" s="91"/>
      <c r="L40" s="30"/>
    </row>
    <row r="41" spans="2:12" s="1" customFormat="1" ht="25.35" customHeight="1">
      <c r="B41" s="30"/>
      <c r="C41" s="100"/>
      <c r="D41" s="101" t="s">
        <v>43</v>
      </c>
      <c r="E41" s="51"/>
      <c r="F41" s="51"/>
      <c r="G41" s="102" t="s">
        <v>44</v>
      </c>
      <c r="H41" s="103" t="s">
        <v>45</v>
      </c>
      <c r="I41" s="104"/>
      <c r="J41" s="105">
        <f>SUM(J32:J39)</f>
        <v>0</v>
      </c>
      <c r="K41" s="106"/>
      <c r="L41" s="30"/>
    </row>
    <row r="42" spans="2:12" s="1" customFormat="1" ht="14.4" customHeight="1">
      <c r="B42" s="39"/>
      <c r="C42" s="40"/>
      <c r="D42" s="40"/>
      <c r="E42" s="40"/>
      <c r="F42" s="40"/>
      <c r="G42" s="40"/>
      <c r="H42" s="40"/>
      <c r="I42" s="107"/>
      <c r="J42" s="40"/>
      <c r="K42" s="40"/>
      <c r="L42" s="30"/>
    </row>
    <row r="46" spans="2:12" s="1" customFormat="1" ht="6.9" customHeight="1">
      <c r="B46" s="41"/>
      <c r="C46" s="42"/>
      <c r="D46" s="42"/>
      <c r="E46" s="42"/>
      <c r="F46" s="42"/>
      <c r="G46" s="42"/>
      <c r="H46" s="42"/>
      <c r="I46" s="108"/>
      <c r="J46" s="42"/>
      <c r="K46" s="42"/>
      <c r="L46" s="30"/>
    </row>
    <row r="47" spans="2:12" s="1" customFormat="1" ht="24.9" customHeight="1">
      <c r="B47" s="30"/>
      <c r="C47" s="20" t="s">
        <v>111</v>
      </c>
      <c r="I47" s="91"/>
      <c r="L47" s="30"/>
    </row>
    <row r="48" spans="2:12" s="1" customFormat="1" ht="6.9" customHeight="1">
      <c r="B48" s="30"/>
      <c r="I48" s="91"/>
      <c r="L48" s="30"/>
    </row>
    <row r="49" spans="2:47" s="1" customFormat="1" ht="12" customHeight="1">
      <c r="B49" s="30"/>
      <c r="C49" s="25" t="s">
        <v>16</v>
      </c>
      <c r="I49" s="91"/>
      <c r="L49" s="30"/>
    </row>
    <row r="50" spans="2:47" s="1" customFormat="1" ht="16.5" customHeight="1">
      <c r="B50" s="30"/>
      <c r="E50" s="247" t="str">
        <f>E7</f>
        <v>Hala Klimeška - III. etapa</v>
      </c>
      <c r="F50" s="248"/>
      <c r="G50" s="248"/>
      <c r="H50" s="248"/>
      <c r="I50" s="91"/>
      <c r="L50" s="30"/>
    </row>
    <row r="51" spans="2:47" ht="12" customHeight="1">
      <c r="B51" s="19"/>
      <c r="C51" s="25" t="s">
        <v>108</v>
      </c>
      <c r="L51" s="19"/>
    </row>
    <row r="52" spans="2:47" s="1" customFormat="1" ht="16.5" customHeight="1">
      <c r="B52" s="30"/>
      <c r="E52" s="247" t="s">
        <v>1004</v>
      </c>
      <c r="F52" s="222"/>
      <c r="G52" s="222"/>
      <c r="H52" s="222"/>
      <c r="I52" s="91"/>
      <c r="L52" s="30"/>
    </row>
    <row r="53" spans="2:47" s="1" customFormat="1" ht="12" customHeight="1">
      <c r="B53" s="30"/>
      <c r="C53" s="25" t="s">
        <v>1008</v>
      </c>
      <c r="I53" s="91"/>
      <c r="L53" s="30"/>
    </row>
    <row r="54" spans="2:47" s="1" customFormat="1" ht="16.5" customHeight="1">
      <c r="B54" s="30"/>
      <c r="E54" s="223" t="str">
        <f>E11</f>
        <v>D08d - SKS</v>
      </c>
      <c r="F54" s="222"/>
      <c r="G54" s="222"/>
      <c r="H54" s="222"/>
      <c r="I54" s="91"/>
      <c r="L54" s="30"/>
    </row>
    <row r="55" spans="2:47" s="1" customFormat="1" ht="6.9" customHeight="1">
      <c r="B55" s="30"/>
      <c r="I55" s="91"/>
      <c r="L55" s="30"/>
    </row>
    <row r="56" spans="2:47" s="1" customFormat="1" ht="12" customHeight="1">
      <c r="B56" s="30"/>
      <c r="C56" s="25" t="s">
        <v>20</v>
      </c>
      <c r="F56" s="16" t="str">
        <f>F14</f>
        <v xml:space="preserve"> </v>
      </c>
      <c r="I56" s="92" t="s">
        <v>22</v>
      </c>
      <c r="J56" s="46" t="str">
        <f>IF(J14="","",J14)</f>
        <v>17. 6. 2018</v>
      </c>
      <c r="L56" s="30"/>
    </row>
    <row r="57" spans="2:47" s="1" customFormat="1" ht="6.9" customHeight="1">
      <c r="B57" s="30"/>
      <c r="I57" s="91"/>
      <c r="L57" s="30"/>
    </row>
    <row r="58" spans="2:47" s="1" customFormat="1" ht="13.65" customHeight="1">
      <c r="B58" s="30"/>
      <c r="C58" s="25" t="s">
        <v>24</v>
      </c>
      <c r="F58" s="16" t="str">
        <f>E17</f>
        <v xml:space="preserve"> </v>
      </c>
      <c r="I58" s="92" t="s">
        <v>29</v>
      </c>
      <c r="J58" s="28" t="str">
        <f>E23</f>
        <v xml:space="preserve"> </v>
      </c>
      <c r="L58" s="30"/>
    </row>
    <row r="59" spans="2:47" s="1" customFormat="1" ht="13.65" customHeight="1">
      <c r="B59" s="30"/>
      <c r="C59" s="25" t="s">
        <v>27</v>
      </c>
      <c r="F59" s="16" t="str">
        <f>IF(E20="","",E20)</f>
        <v>Vyplň údaj</v>
      </c>
      <c r="I59" s="92" t="s">
        <v>31</v>
      </c>
      <c r="J59" s="28" t="str">
        <f>E26</f>
        <v xml:space="preserve"> </v>
      </c>
      <c r="L59" s="30"/>
    </row>
    <row r="60" spans="2:47" s="1" customFormat="1" ht="10.35" customHeight="1">
      <c r="B60" s="30"/>
      <c r="I60" s="91"/>
      <c r="L60" s="30"/>
    </row>
    <row r="61" spans="2:47" s="1" customFormat="1" ht="29.25" customHeight="1">
      <c r="B61" s="30"/>
      <c r="C61" s="109" t="s">
        <v>112</v>
      </c>
      <c r="D61" s="100"/>
      <c r="E61" s="100"/>
      <c r="F61" s="100"/>
      <c r="G61" s="100"/>
      <c r="H61" s="100"/>
      <c r="I61" s="110"/>
      <c r="J61" s="111" t="s">
        <v>113</v>
      </c>
      <c r="K61" s="100"/>
      <c r="L61" s="30"/>
    </row>
    <row r="62" spans="2:47" s="1" customFormat="1" ht="10.35" customHeight="1">
      <c r="B62" s="30"/>
      <c r="I62" s="91"/>
      <c r="L62" s="30"/>
    </row>
    <row r="63" spans="2:47" s="1" customFormat="1" ht="22.8" customHeight="1">
      <c r="B63" s="30"/>
      <c r="C63" s="112" t="s">
        <v>114</v>
      </c>
      <c r="I63" s="91"/>
      <c r="J63" s="60">
        <f>J91</f>
        <v>0</v>
      </c>
      <c r="L63" s="30"/>
      <c r="AU63" s="16" t="s">
        <v>115</v>
      </c>
    </row>
    <row r="64" spans="2:47" s="8" customFormat="1" ht="24.9" customHeight="1">
      <c r="B64" s="113"/>
      <c r="D64" s="114" t="s">
        <v>1142</v>
      </c>
      <c r="E64" s="115"/>
      <c r="F64" s="115"/>
      <c r="G64" s="115"/>
      <c r="H64" s="115"/>
      <c r="I64" s="116"/>
      <c r="J64" s="117">
        <f>J92</f>
        <v>0</v>
      </c>
      <c r="L64" s="113"/>
    </row>
    <row r="65" spans="2:12" s="8" customFormat="1" ht="24.9" customHeight="1">
      <c r="B65" s="113"/>
      <c r="D65" s="114" t="s">
        <v>1143</v>
      </c>
      <c r="E65" s="115"/>
      <c r="F65" s="115"/>
      <c r="G65" s="115"/>
      <c r="H65" s="115"/>
      <c r="I65" s="116"/>
      <c r="J65" s="117">
        <f>J95</f>
        <v>0</v>
      </c>
      <c r="L65" s="113"/>
    </row>
    <row r="66" spans="2:12" s="8" customFormat="1" ht="24.9" customHeight="1">
      <c r="B66" s="113"/>
      <c r="D66" s="114" t="s">
        <v>1144</v>
      </c>
      <c r="E66" s="115"/>
      <c r="F66" s="115"/>
      <c r="G66" s="115"/>
      <c r="H66" s="115"/>
      <c r="I66" s="116"/>
      <c r="J66" s="117">
        <f>J98</f>
        <v>0</v>
      </c>
      <c r="L66" s="113"/>
    </row>
    <row r="67" spans="2:12" s="8" customFormat="1" ht="24.9" customHeight="1">
      <c r="B67" s="113"/>
      <c r="D67" s="114" t="s">
        <v>1145</v>
      </c>
      <c r="E67" s="115"/>
      <c r="F67" s="115"/>
      <c r="G67" s="115"/>
      <c r="H67" s="115"/>
      <c r="I67" s="116"/>
      <c r="J67" s="117">
        <f>J101</f>
        <v>0</v>
      </c>
      <c r="L67" s="113"/>
    </row>
    <row r="68" spans="2:12" s="8" customFormat="1" ht="24.9" customHeight="1">
      <c r="B68" s="113"/>
      <c r="D68" s="114" t="s">
        <v>1146</v>
      </c>
      <c r="E68" s="115"/>
      <c r="F68" s="115"/>
      <c r="G68" s="115"/>
      <c r="H68" s="115"/>
      <c r="I68" s="116"/>
      <c r="J68" s="117">
        <f>J102</f>
        <v>0</v>
      </c>
      <c r="L68" s="113"/>
    </row>
    <row r="69" spans="2:12" s="8" customFormat="1" ht="24.9" customHeight="1">
      <c r="B69" s="113"/>
      <c r="D69" s="114" t="s">
        <v>1015</v>
      </c>
      <c r="E69" s="115"/>
      <c r="F69" s="115"/>
      <c r="G69" s="115"/>
      <c r="H69" s="115"/>
      <c r="I69" s="116"/>
      <c r="J69" s="117">
        <f>J110</f>
        <v>0</v>
      </c>
      <c r="L69" s="113"/>
    </row>
    <row r="70" spans="2:12" s="1" customFormat="1" ht="21.75" customHeight="1">
      <c r="B70" s="30"/>
      <c r="I70" s="91"/>
      <c r="L70" s="30"/>
    </row>
    <row r="71" spans="2:12" s="1" customFormat="1" ht="6.9" customHeight="1">
      <c r="B71" s="39"/>
      <c r="C71" s="40"/>
      <c r="D71" s="40"/>
      <c r="E71" s="40"/>
      <c r="F71" s="40"/>
      <c r="G71" s="40"/>
      <c r="H71" s="40"/>
      <c r="I71" s="107"/>
      <c r="J71" s="40"/>
      <c r="K71" s="40"/>
      <c r="L71" s="30"/>
    </row>
    <row r="75" spans="2:12" s="1" customFormat="1" ht="6.9" customHeight="1">
      <c r="B75" s="41"/>
      <c r="C75" s="42"/>
      <c r="D75" s="42"/>
      <c r="E75" s="42"/>
      <c r="F75" s="42"/>
      <c r="G75" s="42"/>
      <c r="H75" s="42"/>
      <c r="I75" s="108"/>
      <c r="J75" s="42"/>
      <c r="K75" s="42"/>
      <c r="L75" s="30"/>
    </row>
    <row r="76" spans="2:12" s="1" customFormat="1" ht="24.9" customHeight="1">
      <c r="B76" s="30"/>
      <c r="C76" s="20" t="s">
        <v>139</v>
      </c>
      <c r="I76" s="91"/>
      <c r="L76" s="30"/>
    </row>
    <row r="77" spans="2:12" s="1" customFormat="1" ht="6.9" customHeight="1">
      <c r="B77" s="30"/>
      <c r="I77" s="91"/>
      <c r="L77" s="30"/>
    </row>
    <row r="78" spans="2:12" s="1" customFormat="1" ht="12" customHeight="1">
      <c r="B78" s="30"/>
      <c r="C78" s="25" t="s">
        <v>16</v>
      </c>
      <c r="I78" s="91"/>
      <c r="L78" s="30"/>
    </row>
    <row r="79" spans="2:12" s="1" customFormat="1" ht="16.5" customHeight="1">
      <c r="B79" s="30"/>
      <c r="E79" s="247" t="str">
        <f>E7</f>
        <v>Hala Klimeška - III. etapa</v>
      </c>
      <c r="F79" s="248"/>
      <c r="G79" s="248"/>
      <c r="H79" s="248"/>
      <c r="I79" s="91"/>
      <c r="L79" s="30"/>
    </row>
    <row r="80" spans="2:12" ht="12" customHeight="1">
      <c r="B80" s="19"/>
      <c r="C80" s="25" t="s">
        <v>108</v>
      </c>
      <c r="L80" s="19"/>
    </row>
    <row r="81" spans="2:65" s="1" customFormat="1" ht="16.5" customHeight="1">
      <c r="B81" s="30"/>
      <c r="E81" s="247" t="s">
        <v>1004</v>
      </c>
      <c r="F81" s="222"/>
      <c r="G81" s="222"/>
      <c r="H81" s="222"/>
      <c r="I81" s="91"/>
      <c r="L81" s="30"/>
    </row>
    <row r="82" spans="2:65" s="1" customFormat="1" ht="12" customHeight="1">
      <c r="B82" s="30"/>
      <c r="C82" s="25" t="s">
        <v>1008</v>
      </c>
      <c r="I82" s="91"/>
      <c r="L82" s="30"/>
    </row>
    <row r="83" spans="2:65" s="1" customFormat="1" ht="16.5" customHeight="1">
      <c r="B83" s="30"/>
      <c r="E83" s="223" t="str">
        <f>E11</f>
        <v>D08d - SKS</v>
      </c>
      <c r="F83" s="222"/>
      <c r="G83" s="222"/>
      <c r="H83" s="222"/>
      <c r="I83" s="91"/>
      <c r="L83" s="30"/>
    </row>
    <row r="84" spans="2:65" s="1" customFormat="1" ht="6.9" customHeight="1">
      <c r="B84" s="30"/>
      <c r="I84" s="91"/>
      <c r="L84" s="30"/>
    </row>
    <row r="85" spans="2:65" s="1" customFormat="1" ht="12" customHeight="1">
      <c r="B85" s="30"/>
      <c r="C85" s="25" t="s">
        <v>20</v>
      </c>
      <c r="F85" s="16" t="str">
        <f>F14</f>
        <v xml:space="preserve"> </v>
      </c>
      <c r="I85" s="92" t="s">
        <v>22</v>
      </c>
      <c r="J85" s="46" t="str">
        <f>IF(J14="","",J14)</f>
        <v>17. 6. 2018</v>
      </c>
      <c r="L85" s="30"/>
    </row>
    <row r="86" spans="2:65" s="1" customFormat="1" ht="6.9" customHeight="1">
      <c r="B86" s="30"/>
      <c r="I86" s="91"/>
      <c r="L86" s="30"/>
    </row>
    <row r="87" spans="2:65" s="1" customFormat="1" ht="13.65" customHeight="1">
      <c r="B87" s="30"/>
      <c r="C87" s="25" t="s">
        <v>24</v>
      </c>
      <c r="F87" s="16" t="str">
        <f>E17</f>
        <v xml:space="preserve"> </v>
      </c>
      <c r="I87" s="92" t="s">
        <v>29</v>
      </c>
      <c r="J87" s="28" t="str">
        <f>E23</f>
        <v xml:space="preserve"> </v>
      </c>
      <c r="L87" s="30"/>
    </row>
    <row r="88" spans="2:65" s="1" customFormat="1" ht="13.65" customHeight="1">
      <c r="B88" s="30"/>
      <c r="C88" s="25" t="s">
        <v>27</v>
      </c>
      <c r="F88" s="16" t="str">
        <f>IF(E20="","",E20)</f>
        <v>Vyplň údaj</v>
      </c>
      <c r="I88" s="92" t="s">
        <v>31</v>
      </c>
      <c r="J88" s="28" t="str">
        <f>E26</f>
        <v xml:space="preserve"> </v>
      </c>
      <c r="L88" s="30"/>
    </row>
    <row r="89" spans="2:65" s="1" customFormat="1" ht="10.35" customHeight="1">
      <c r="B89" s="30"/>
      <c r="I89" s="91"/>
      <c r="L89" s="30"/>
    </row>
    <row r="90" spans="2:65" s="10" customFormat="1" ht="29.25" customHeight="1">
      <c r="B90" s="123"/>
      <c r="C90" s="124" t="s">
        <v>140</v>
      </c>
      <c r="D90" s="125" t="s">
        <v>52</v>
      </c>
      <c r="E90" s="125" t="s">
        <v>48</v>
      </c>
      <c r="F90" s="125" t="s">
        <v>49</v>
      </c>
      <c r="G90" s="125" t="s">
        <v>141</v>
      </c>
      <c r="H90" s="125" t="s">
        <v>142</v>
      </c>
      <c r="I90" s="126" t="s">
        <v>143</v>
      </c>
      <c r="J90" s="127" t="s">
        <v>113</v>
      </c>
      <c r="K90" s="128" t="s">
        <v>144</v>
      </c>
      <c r="L90" s="123"/>
      <c r="M90" s="53" t="s">
        <v>1</v>
      </c>
      <c r="N90" s="54" t="s">
        <v>37</v>
      </c>
      <c r="O90" s="54" t="s">
        <v>145</v>
      </c>
      <c r="P90" s="54" t="s">
        <v>146</v>
      </c>
      <c r="Q90" s="54" t="s">
        <v>147</v>
      </c>
      <c r="R90" s="54" t="s">
        <v>148</v>
      </c>
      <c r="S90" s="54" t="s">
        <v>149</v>
      </c>
      <c r="T90" s="55" t="s">
        <v>150</v>
      </c>
    </row>
    <row r="91" spans="2:65" s="1" customFormat="1" ht="22.8" customHeight="1">
      <c r="B91" s="30"/>
      <c r="C91" s="58" t="s">
        <v>151</v>
      </c>
      <c r="I91" s="91"/>
      <c r="J91" s="129">
        <f>BK91</f>
        <v>0</v>
      </c>
      <c r="L91" s="30"/>
      <c r="M91" s="56"/>
      <c r="N91" s="47"/>
      <c r="O91" s="47"/>
      <c r="P91" s="130">
        <f>P92+P95+P98+P101+P102+P110</f>
        <v>0</v>
      </c>
      <c r="Q91" s="47"/>
      <c r="R91" s="130">
        <f>R92+R95+R98+R101+R102+R110</f>
        <v>0</v>
      </c>
      <c r="S91" s="47"/>
      <c r="T91" s="131">
        <f>T92+T95+T98+T101+T102+T110</f>
        <v>0</v>
      </c>
      <c r="AT91" s="16" t="s">
        <v>66</v>
      </c>
      <c r="AU91" s="16" t="s">
        <v>115</v>
      </c>
      <c r="BK91" s="132">
        <f>BK92+BK95+BK98+BK101+BK102+BK110</f>
        <v>0</v>
      </c>
    </row>
    <row r="92" spans="2:65" s="11" customFormat="1" ht="25.95" customHeight="1">
      <c r="B92" s="133"/>
      <c r="D92" s="134" t="s">
        <v>66</v>
      </c>
      <c r="E92" s="135" t="s">
        <v>1016</v>
      </c>
      <c r="F92" s="135" t="s">
        <v>1147</v>
      </c>
      <c r="I92" s="136"/>
      <c r="J92" s="137">
        <f>BK92</f>
        <v>0</v>
      </c>
      <c r="L92" s="133"/>
      <c r="M92" s="138"/>
      <c r="N92" s="139"/>
      <c r="O92" s="139"/>
      <c r="P92" s="140">
        <f>SUM(P93:P94)</f>
        <v>0</v>
      </c>
      <c r="Q92" s="139"/>
      <c r="R92" s="140">
        <f>SUM(R93:R94)</f>
        <v>0</v>
      </c>
      <c r="S92" s="139"/>
      <c r="T92" s="141">
        <f>SUM(T93:T94)</f>
        <v>0</v>
      </c>
      <c r="AR92" s="134" t="s">
        <v>75</v>
      </c>
      <c r="AT92" s="142" t="s">
        <v>66</v>
      </c>
      <c r="AU92" s="142" t="s">
        <v>67</v>
      </c>
      <c r="AY92" s="134" t="s">
        <v>154</v>
      </c>
      <c r="BK92" s="143">
        <f>SUM(BK93:BK94)</f>
        <v>0</v>
      </c>
    </row>
    <row r="93" spans="2:65" s="1" customFormat="1" ht="16.5" customHeight="1">
      <c r="B93" s="146"/>
      <c r="C93" s="147" t="s">
        <v>67</v>
      </c>
      <c r="D93" s="147" t="s">
        <v>156</v>
      </c>
      <c r="E93" s="148" t="s">
        <v>1104</v>
      </c>
      <c r="F93" s="149" t="s">
        <v>1105</v>
      </c>
      <c r="G93" s="150" t="s">
        <v>210</v>
      </c>
      <c r="H93" s="151">
        <v>540</v>
      </c>
      <c r="I93" s="152"/>
      <c r="J93" s="153">
        <f>ROUND(I93*H93,2)</f>
        <v>0</v>
      </c>
      <c r="K93" s="149" t="s">
        <v>1</v>
      </c>
      <c r="L93" s="30"/>
      <c r="M93" s="154" t="s">
        <v>1</v>
      </c>
      <c r="N93" s="155" t="s">
        <v>38</v>
      </c>
      <c r="O93" s="49"/>
      <c r="P93" s="156">
        <f>O93*H93</f>
        <v>0</v>
      </c>
      <c r="Q93" s="156">
        <v>0</v>
      </c>
      <c r="R93" s="156">
        <f>Q93*H93</f>
        <v>0</v>
      </c>
      <c r="S93" s="156">
        <v>0</v>
      </c>
      <c r="T93" s="157">
        <f>S93*H93</f>
        <v>0</v>
      </c>
      <c r="AR93" s="16" t="s">
        <v>161</v>
      </c>
      <c r="AT93" s="16" t="s">
        <v>156</v>
      </c>
      <c r="AU93" s="16" t="s">
        <v>75</v>
      </c>
      <c r="AY93" s="16" t="s">
        <v>154</v>
      </c>
      <c r="BE93" s="158">
        <f>IF(N93="základní",J93,0)</f>
        <v>0</v>
      </c>
      <c r="BF93" s="158">
        <f>IF(N93="snížená",J93,0)</f>
        <v>0</v>
      </c>
      <c r="BG93" s="158">
        <f>IF(N93="zákl. přenesená",J93,0)</f>
        <v>0</v>
      </c>
      <c r="BH93" s="158">
        <f>IF(N93="sníž. přenesená",J93,0)</f>
        <v>0</v>
      </c>
      <c r="BI93" s="158">
        <f>IF(N93="nulová",J93,0)</f>
        <v>0</v>
      </c>
      <c r="BJ93" s="16" t="s">
        <v>75</v>
      </c>
      <c r="BK93" s="158">
        <f>ROUND(I93*H93,2)</f>
        <v>0</v>
      </c>
      <c r="BL93" s="16" t="s">
        <v>161</v>
      </c>
      <c r="BM93" s="16" t="s">
        <v>77</v>
      </c>
    </row>
    <row r="94" spans="2:65" s="1" customFormat="1" ht="16.5" customHeight="1">
      <c r="B94" s="146"/>
      <c r="C94" s="147" t="s">
        <v>67</v>
      </c>
      <c r="D94" s="147" t="s">
        <v>156</v>
      </c>
      <c r="E94" s="148" t="s">
        <v>1148</v>
      </c>
      <c r="F94" s="149" t="s">
        <v>1149</v>
      </c>
      <c r="G94" s="150" t="s">
        <v>832</v>
      </c>
      <c r="H94" s="151">
        <v>1</v>
      </c>
      <c r="I94" s="152"/>
      <c r="J94" s="153">
        <f>ROUND(I94*H94,2)</f>
        <v>0</v>
      </c>
      <c r="K94" s="149" t="s">
        <v>1</v>
      </c>
      <c r="L94" s="30"/>
      <c r="M94" s="154" t="s">
        <v>1</v>
      </c>
      <c r="N94" s="155" t="s">
        <v>38</v>
      </c>
      <c r="O94" s="49"/>
      <c r="P94" s="156">
        <f>O94*H94</f>
        <v>0</v>
      </c>
      <c r="Q94" s="156">
        <v>0</v>
      </c>
      <c r="R94" s="156">
        <f>Q94*H94</f>
        <v>0</v>
      </c>
      <c r="S94" s="156">
        <v>0</v>
      </c>
      <c r="T94" s="157">
        <f>S94*H94</f>
        <v>0</v>
      </c>
      <c r="AR94" s="16" t="s">
        <v>161</v>
      </c>
      <c r="AT94" s="16" t="s">
        <v>156</v>
      </c>
      <c r="AU94" s="16" t="s">
        <v>75</v>
      </c>
      <c r="AY94" s="16" t="s">
        <v>154</v>
      </c>
      <c r="BE94" s="158">
        <f>IF(N94="základní",J94,0)</f>
        <v>0</v>
      </c>
      <c r="BF94" s="158">
        <f>IF(N94="snížená",J94,0)</f>
        <v>0</v>
      </c>
      <c r="BG94" s="158">
        <f>IF(N94="zákl. přenesená",J94,0)</f>
        <v>0</v>
      </c>
      <c r="BH94" s="158">
        <f>IF(N94="sníž. přenesená",J94,0)</f>
        <v>0</v>
      </c>
      <c r="BI94" s="158">
        <f>IF(N94="nulová",J94,0)</f>
        <v>0</v>
      </c>
      <c r="BJ94" s="16" t="s">
        <v>75</v>
      </c>
      <c r="BK94" s="158">
        <f>ROUND(I94*H94,2)</f>
        <v>0</v>
      </c>
      <c r="BL94" s="16" t="s">
        <v>161</v>
      </c>
      <c r="BM94" s="16" t="s">
        <v>161</v>
      </c>
    </row>
    <row r="95" spans="2:65" s="11" customFormat="1" ht="25.95" customHeight="1">
      <c r="B95" s="133"/>
      <c r="D95" s="134" t="s">
        <v>66</v>
      </c>
      <c r="E95" s="135" t="s">
        <v>1022</v>
      </c>
      <c r="F95" s="135" t="s">
        <v>1150</v>
      </c>
      <c r="I95" s="136"/>
      <c r="J95" s="137">
        <f>BK95</f>
        <v>0</v>
      </c>
      <c r="L95" s="133"/>
      <c r="M95" s="138"/>
      <c r="N95" s="139"/>
      <c r="O95" s="139"/>
      <c r="P95" s="140">
        <f>SUM(P96:P97)</f>
        <v>0</v>
      </c>
      <c r="Q95" s="139"/>
      <c r="R95" s="140">
        <f>SUM(R96:R97)</f>
        <v>0</v>
      </c>
      <c r="S95" s="139"/>
      <c r="T95" s="141">
        <f>SUM(T96:T97)</f>
        <v>0</v>
      </c>
      <c r="AR95" s="134" t="s">
        <v>75</v>
      </c>
      <c r="AT95" s="142" t="s">
        <v>66</v>
      </c>
      <c r="AU95" s="142" t="s">
        <v>67</v>
      </c>
      <c r="AY95" s="134" t="s">
        <v>154</v>
      </c>
      <c r="BK95" s="143">
        <f>SUM(BK96:BK97)</f>
        <v>0</v>
      </c>
    </row>
    <row r="96" spans="2:65" s="1" customFormat="1" ht="16.5" customHeight="1">
      <c r="B96" s="146"/>
      <c r="C96" s="147" t="s">
        <v>67</v>
      </c>
      <c r="D96" s="147" t="s">
        <v>156</v>
      </c>
      <c r="E96" s="148" t="s">
        <v>1151</v>
      </c>
      <c r="F96" s="149" t="s">
        <v>1152</v>
      </c>
      <c r="G96" s="150" t="s">
        <v>822</v>
      </c>
      <c r="H96" s="151">
        <v>1</v>
      </c>
      <c r="I96" s="152"/>
      <c r="J96" s="153">
        <f>ROUND(I96*H96,2)</f>
        <v>0</v>
      </c>
      <c r="K96" s="149" t="s">
        <v>1</v>
      </c>
      <c r="L96" s="30"/>
      <c r="M96" s="154" t="s">
        <v>1</v>
      </c>
      <c r="N96" s="155" t="s">
        <v>38</v>
      </c>
      <c r="O96" s="49"/>
      <c r="P96" s="156">
        <f>O96*H96</f>
        <v>0</v>
      </c>
      <c r="Q96" s="156">
        <v>0</v>
      </c>
      <c r="R96" s="156">
        <f>Q96*H96</f>
        <v>0</v>
      </c>
      <c r="S96" s="156">
        <v>0</v>
      </c>
      <c r="T96" s="157">
        <f>S96*H96</f>
        <v>0</v>
      </c>
      <c r="AR96" s="16" t="s">
        <v>161</v>
      </c>
      <c r="AT96" s="16" t="s">
        <v>156</v>
      </c>
      <c r="AU96" s="16" t="s">
        <v>75</v>
      </c>
      <c r="AY96" s="16" t="s">
        <v>154</v>
      </c>
      <c r="BE96" s="158">
        <f>IF(N96="základní",J96,0)</f>
        <v>0</v>
      </c>
      <c r="BF96" s="158">
        <f>IF(N96="snížená",J96,0)</f>
        <v>0</v>
      </c>
      <c r="BG96" s="158">
        <f>IF(N96="zákl. přenesená",J96,0)</f>
        <v>0</v>
      </c>
      <c r="BH96" s="158">
        <f>IF(N96="sníž. přenesená",J96,0)</f>
        <v>0</v>
      </c>
      <c r="BI96" s="158">
        <f>IF(N96="nulová",J96,0)</f>
        <v>0</v>
      </c>
      <c r="BJ96" s="16" t="s">
        <v>75</v>
      </c>
      <c r="BK96" s="158">
        <f>ROUND(I96*H96,2)</f>
        <v>0</v>
      </c>
      <c r="BL96" s="16" t="s">
        <v>161</v>
      </c>
      <c r="BM96" s="16" t="s">
        <v>249</v>
      </c>
    </row>
    <row r="97" spans="2:65" s="1" customFormat="1" ht="16.5" customHeight="1">
      <c r="B97" s="146"/>
      <c r="C97" s="147" t="s">
        <v>67</v>
      </c>
      <c r="D97" s="147" t="s">
        <v>156</v>
      </c>
      <c r="E97" s="148" t="s">
        <v>1153</v>
      </c>
      <c r="F97" s="149" t="s">
        <v>1154</v>
      </c>
      <c r="G97" s="150" t="s">
        <v>822</v>
      </c>
      <c r="H97" s="151">
        <v>24</v>
      </c>
      <c r="I97" s="152"/>
      <c r="J97" s="153">
        <f>ROUND(I97*H97,2)</f>
        <v>0</v>
      </c>
      <c r="K97" s="149" t="s">
        <v>1</v>
      </c>
      <c r="L97" s="30"/>
      <c r="M97" s="154" t="s">
        <v>1</v>
      </c>
      <c r="N97" s="155" t="s">
        <v>38</v>
      </c>
      <c r="O97" s="49"/>
      <c r="P97" s="156">
        <f>O97*H97</f>
        <v>0</v>
      </c>
      <c r="Q97" s="156">
        <v>0</v>
      </c>
      <c r="R97" s="156">
        <f>Q97*H97</f>
        <v>0</v>
      </c>
      <c r="S97" s="156">
        <v>0</v>
      </c>
      <c r="T97" s="157">
        <f>S97*H97</f>
        <v>0</v>
      </c>
      <c r="AR97" s="16" t="s">
        <v>161</v>
      </c>
      <c r="AT97" s="16" t="s">
        <v>156</v>
      </c>
      <c r="AU97" s="16" t="s">
        <v>75</v>
      </c>
      <c r="AY97" s="16" t="s">
        <v>154</v>
      </c>
      <c r="BE97" s="158">
        <f>IF(N97="základní",J97,0)</f>
        <v>0</v>
      </c>
      <c r="BF97" s="158">
        <f>IF(N97="snížená",J97,0)</f>
        <v>0</v>
      </c>
      <c r="BG97" s="158">
        <f>IF(N97="zákl. přenesená",J97,0)</f>
        <v>0</v>
      </c>
      <c r="BH97" s="158">
        <f>IF(N97="sníž. přenesená",J97,0)</f>
        <v>0</v>
      </c>
      <c r="BI97" s="158">
        <f>IF(N97="nulová",J97,0)</f>
        <v>0</v>
      </c>
      <c r="BJ97" s="16" t="s">
        <v>75</v>
      </c>
      <c r="BK97" s="158">
        <f>ROUND(I97*H97,2)</f>
        <v>0</v>
      </c>
      <c r="BL97" s="16" t="s">
        <v>161</v>
      </c>
      <c r="BM97" s="16" t="s">
        <v>259</v>
      </c>
    </row>
    <row r="98" spans="2:65" s="11" customFormat="1" ht="25.95" customHeight="1">
      <c r="B98" s="133"/>
      <c r="D98" s="134" t="s">
        <v>66</v>
      </c>
      <c r="E98" s="135" t="s">
        <v>1024</v>
      </c>
      <c r="F98" s="135" t="s">
        <v>1155</v>
      </c>
      <c r="I98" s="136"/>
      <c r="J98" s="137">
        <f>BK98</f>
        <v>0</v>
      </c>
      <c r="L98" s="133"/>
      <c r="M98" s="138"/>
      <c r="N98" s="139"/>
      <c r="O98" s="139"/>
      <c r="P98" s="140">
        <f>SUM(P99:P100)</f>
        <v>0</v>
      </c>
      <c r="Q98" s="139"/>
      <c r="R98" s="140">
        <f>SUM(R99:R100)</f>
        <v>0</v>
      </c>
      <c r="S98" s="139"/>
      <c r="T98" s="141">
        <f>SUM(T99:T100)</f>
        <v>0</v>
      </c>
      <c r="AR98" s="134" t="s">
        <v>75</v>
      </c>
      <c r="AT98" s="142" t="s">
        <v>66</v>
      </c>
      <c r="AU98" s="142" t="s">
        <v>67</v>
      </c>
      <c r="AY98" s="134" t="s">
        <v>154</v>
      </c>
      <c r="BK98" s="143">
        <f>SUM(BK99:BK100)</f>
        <v>0</v>
      </c>
    </row>
    <row r="99" spans="2:65" s="1" customFormat="1" ht="16.5" customHeight="1">
      <c r="B99" s="146"/>
      <c r="C99" s="147" t="s">
        <v>67</v>
      </c>
      <c r="D99" s="147" t="s">
        <v>156</v>
      </c>
      <c r="E99" s="148" t="s">
        <v>1156</v>
      </c>
      <c r="F99" s="149" t="s">
        <v>1157</v>
      </c>
      <c r="G99" s="150" t="s">
        <v>822</v>
      </c>
      <c r="H99" s="151">
        <v>3</v>
      </c>
      <c r="I99" s="152"/>
      <c r="J99" s="153">
        <f>ROUND(I99*H99,2)</f>
        <v>0</v>
      </c>
      <c r="K99" s="149" t="s">
        <v>1</v>
      </c>
      <c r="L99" s="30"/>
      <c r="M99" s="154" t="s">
        <v>1</v>
      </c>
      <c r="N99" s="155" t="s">
        <v>38</v>
      </c>
      <c r="O99" s="49"/>
      <c r="P99" s="156">
        <f>O99*H99</f>
        <v>0</v>
      </c>
      <c r="Q99" s="156">
        <v>0</v>
      </c>
      <c r="R99" s="156">
        <f>Q99*H99</f>
        <v>0</v>
      </c>
      <c r="S99" s="156">
        <v>0</v>
      </c>
      <c r="T99" s="157">
        <f>S99*H99</f>
        <v>0</v>
      </c>
      <c r="AR99" s="16" t="s">
        <v>161</v>
      </c>
      <c r="AT99" s="16" t="s">
        <v>156</v>
      </c>
      <c r="AU99" s="16" t="s">
        <v>75</v>
      </c>
      <c r="AY99" s="16" t="s">
        <v>154</v>
      </c>
      <c r="BE99" s="158">
        <f>IF(N99="základní",J99,0)</f>
        <v>0</v>
      </c>
      <c r="BF99" s="158">
        <f>IF(N99="snížená",J99,0)</f>
        <v>0</v>
      </c>
      <c r="BG99" s="158">
        <f>IF(N99="zákl. přenesená",J99,0)</f>
        <v>0</v>
      </c>
      <c r="BH99" s="158">
        <f>IF(N99="sníž. přenesená",J99,0)</f>
        <v>0</v>
      </c>
      <c r="BI99" s="158">
        <f>IF(N99="nulová",J99,0)</f>
        <v>0</v>
      </c>
      <c r="BJ99" s="16" t="s">
        <v>75</v>
      </c>
      <c r="BK99" s="158">
        <f>ROUND(I99*H99,2)</f>
        <v>0</v>
      </c>
      <c r="BL99" s="16" t="s">
        <v>161</v>
      </c>
      <c r="BM99" s="16" t="s">
        <v>276</v>
      </c>
    </row>
    <row r="100" spans="2:65" s="1" customFormat="1" ht="16.5" customHeight="1">
      <c r="B100" s="146"/>
      <c r="C100" s="147" t="s">
        <v>67</v>
      </c>
      <c r="D100" s="147" t="s">
        <v>156</v>
      </c>
      <c r="E100" s="148" t="s">
        <v>1158</v>
      </c>
      <c r="F100" s="149" t="s">
        <v>1159</v>
      </c>
      <c r="G100" s="150" t="s">
        <v>822</v>
      </c>
      <c r="H100" s="151">
        <v>3</v>
      </c>
      <c r="I100" s="152"/>
      <c r="J100" s="153">
        <f>ROUND(I100*H100,2)</f>
        <v>0</v>
      </c>
      <c r="K100" s="149" t="s">
        <v>1</v>
      </c>
      <c r="L100" s="30"/>
      <c r="M100" s="154" t="s">
        <v>1</v>
      </c>
      <c r="N100" s="155" t="s">
        <v>38</v>
      </c>
      <c r="O100" s="49"/>
      <c r="P100" s="156">
        <f>O100*H100</f>
        <v>0</v>
      </c>
      <c r="Q100" s="156">
        <v>0</v>
      </c>
      <c r="R100" s="156">
        <f>Q100*H100</f>
        <v>0</v>
      </c>
      <c r="S100" s="156">
        <v>0</v>
      </c>
      <c r="T100" s="157">
        <f>S100*H100</f>
        <v>0</v>
      </c>
      <c r="AR100" s="16" t="s">
        <v>161</v>
      </c>
      <c r="AT100" s="16" t="s">
        <v>156</v>
      </c>
      <c r="AU100" s="16" t="s">
        <v>75</v>
      </c>
      <c r="AY100" s="16" t="s">
        <v>154</v>
      </c>
      <c r="BE100" s="158">
        <f>IF(N100="základní",J100,0)</f>
        <v>0</v>
      </c>
      <c r="BF100" s="158">
        <f>IF(N100="snížená",J100,0)</f>
        <v>0</v>
      </c>
      <c r="BG100" s="158">
        <f>IF(N100="zákl. přenesená",J100,0)</f>
        <v>0</v>
      </c>
      <c r="BH100" s="158">
        <f>IF(N100="sníž. přenesená",J100,0)</f>
        <v>0</v>
      </c>
      <c r="BI100" s="158">
        <f>IF(N100="nulová",J100,0)</f>
        <v>0</v>
      </c>
      <c r="BJ100" s="16" t="s">
        <v>75</v>
      </c>
      <c r="BK100" s="158">
        <f>ROUND(I100*H100,2)</f>
        <v>0</v>
      </c>
      <c r="BL100" s="16" t="s">
        <v>161</v>
      </c>
      <c r="BM100" s="16" t="s">
        <v>293</v>
      </c>
    </row>
    <row r="101" spans="2:65" s="11" customFormat="1" ht="25.95" customHeight="1">
      <c r="B101" s="133"/>
      <c r="D101" s="134" t="s">
        <v>66</v>
      </c>
      <c r="E101" s="135" t="s">
        <v>1038</v>
      </c>
      <c r="F101" s="135" t="s">
        <v>1160</v>
      </c>
      <c r="I101" s="136"/>
      <c r="J101" s="137">
        <f>BK101</f>
        <v>0</v>
      </c>
      <c r="L101" s="133"/>
      <c r="M101" s="138"/>
      <c r="N101" s="139"/>
      <c r="O101" s="139"/>
      <c r="P101" s="140">
        <v>0</v>
      </c>
      <c r="Q101" s="139"/>
      <c r="R101" s="140">
        <v>0</v>
      </c>
      <c r="S101" s="139"/>
      <c r="T101" s="141">
        <v>0</v>
      </c>
      <c r="AR101" s="134" t="s">
        <v>75</v>
      </c>
      <c r="AT101" s="142" t="s">
        <v>66</v>
      </c>
      <c r="AU101" s="142" t="s">
        <v>67</v>
      </c>
      <c r="AY101" s="134" t="s">
        <v>154</v>
      </c>
      <c r="BK101" s="143">
        <v>0</v>
      </c>
    </row>
    <row r="102" spans="2:65" s="11" customFormat="1" ht="25.95" customHeight="1">
      <c r="B102" s="133"/>
      <c r="D102" s="134" t="s">
        <v>66</v>
      </c>
      <c r="E102" s="135" t="s">
        <v>1040</v>
      </c>
      <c r="F102" s="135" t="s">
        <v>1161</v>
      </c>
      <c r="I102" s="136"/>
      <c r="J102" s="137">
        <f>BK102</f>
        <v>0</v>
      </c>
      <c r="L102" s="133"/>
      <c r="M102" s="138"/>
      <c r="N102" s="139"/>
      <c r="O102" s="139"/>
      <c r="P102" s="140">
        <f>SUM(P103:P109)</f>
        <v>0</v>
      </c>
      <c r="Q102" s="139"/>
      <c r="R102" s="140">
        <f>SUM(R103:R109)</f>
        <v>0</v>
      </c>
      <c r="S102" s="139"/>
      <c r="T102" s="141">
        <f>SUM(T103:T109)</f>
        <v>0</v>
      </c>
      <c r="AR102" s="134" t="s">
        <v>75</v>
      </c>
      <c r="AT102" s="142" t="s">
        <v>66</v>
      </c>
      <c r="AU102" s="142" t="s">
        <v>67</v>
      </c>
      <c r="AY102" s="134" t="s">
        <v>154</v>
      </c>
      <c r="BK102" s="143">
        <f>SUM(BK103:BK109)</f>
        <v>0</v>
      </c>
    </row>
    <row r="103" spans="2:65" s="1" customFormat="1" ht="16.5" customHeight="1">
      <c r="B103" s="146"/>
      <c r="C103" s="147" t="s">
        <v>67</v>
      </c>
      <c r="D103" s="147" t="s">
        <v>156</v>
      </c>
      <c r="E103" s="148" t="s">
        <v>1106</v>
      </c>
      <c r="F103" s="149" t="s">
        <v>1107</v>
      </c>
      <c r="G103" s="150" t="s">
        <v>210</v>
      </c>
      <c r="H103" s="151">
        <v>100</v>
      </c>
      <c r="I103" s="152"/>
      <c r="J103" s="153">
        <f t="shared" ref="J103:J109" si="0">ROUND(I103*H103,2)</f>
        <v>0</v>
      </c>
      <c r="K103" s="149" t="s">
        <v>1</v>
      </c>
      <c r="L103" s="30"/>
      <c r="M103" s="154" t="s">
        <v>1</v>
      </c>
      <c r="N103" s="155" t="s">
        <v>38</v>
      </c>
      <c r="O103" s="49"/>
      <c r="P103" s="156">
        <f t="shared" ref="P103:P109" si="1">O103*H103</f>
        <v>0</v>
      </c>
      <c r="Q103" s="156">
        <v>0</v>
      </c>
      <c r="R103" s="156">
        <f t="shared" ref="R103:R109" si="2">Q103*H103</f>
        <v>0</v>
      </c>
      <c r="S103" s="156">
        <v>0</v>
      </c>
      <c r="T103" s="157">
        <f t="shared" ref="T103:T109" si="3">S103*H103</f>
        <v>0</v>
      </c>
      <c r="AR103" s="16" t="s">
        <v>161</v>
      </c>
      <c r="AT103" s="16" t="s">
        <v>156</v>
      </c>
      <c r="AU103" s="16" t="s">
        <v>75</v>
      </c>
      <c r="AY103" s="16" t="s">
        <v>154</v>
      </c>
      <c r="BE103" s="158">
        <f t="shared" ref="BE103:BE109" si="4">IF(N103="základní",J103,0)</f>
        <v>0</v>
      </c>
      <c r="BF103" s="158">
        <f t="shared" ref="BF103:BF109" si="5">IF(N103="snížená",J103,0)</f>
        <v>0</v>
      </c>
      <c r="BG103" s="158">
        <f t="shared" ref="BG103:BG109" si="6">IF(N103="zákl. přenesená",J103,0)</f>
        <v>0</v>
      </c>
      <c r="BH103" s="158">
        <f t="shared" ref="BH103:BH109" si="7">IF(N103="sníž. přenesená",J103,0)</f>
        <v>0</v>
      </c>
      <c r="BI103" s="158">
        <f t="shared" ref="BI103:BI109" si="8">IF(N103="nulová",J103,0)</f>
        <v>0</v>
      </c>
      <c r="BJ103" s="16" t="s">
        <v>75</v>
      </c>
      <c r="BK103" s="158">
        <f t="shared" ref="BK103:BK109" si="9">ROUND(I103*H103,2)</f>
        <v>0</v>
      </c>
      <c r="BL103" s="16" t="s">
        <v>161</v>
      </c>
      <c r="BM103" s="16" t="s">
        <v>423</v>
      </c>
    </row>
    <row r="104" spans="2:65" s="1" customFormat="1" ht="16.5" customHeight="1">
      <c r="B104" s="146"/>
      <c r="C104" s="147" t="s">
        <v>67</v>
      </c>
      <c r="D104" s="147" t="s">
        <v>156</v>
      </c>
      <c r="E104" s="148" t="s">
        <v>1162</v>
      </c>
      <c r="F104" s="149" t="s">
        <v>1163</v>
      </c>
      <c r="G104" s="150" t="s">
        <v>832</v>
      </c>
      <c r="H104" s="151">
        <v>1</v>
      </c>
      <c r="I104" s="152"/>
      <c r="J104" s="153">
        <f t="shared" si="0"/>
        <v>0</v>
      </c>
      <c r="K104" s="149" t="s">
        <v>1</v>
      </c>
      <c r="L104" s="30"/>
      <c r="M104" s="154" t="s">
        <v>1</v>
      </c>
      <c r="N104" s="155" t="s">
        <v>38</v>
      </c>
      <c r="O104" s="49"/>
      <c r="P104" s="156">
        <f t="shared" si="1"/>
        <v>0</v>
      </c>
      <c r="Q104" s="156">
        <v>0</v>
      </c>
      <c r="R104" s="156">
        <f t="shared" si="2"/>
        <v>0</v>
      </c>
      <c r="S104" s="156">
        <v>0</v>
      </c>
      <c r="T104" s="157">
        <f t="shared" si="3"/>
        <v>0</v>
      </c>
      <c r="AR104" s="16" t="s">
        <v>161</v>
      </c>
      <c r="AT104" s="16" t="s">
        <v>156</v>
      </c>
      <c r="AU104" s="16" t="s">
        <v>75</v>
      </c>
      <c r="AY104" s="16" t="s">
        <v>154</v>
      </c>
      <c r="BE104" s="158">
        <f t="shared" si="4"/>
        <v>0</v>
      </c>
      <c r="BF104" s="158">
        <f t="shared" si="5"/>
        <v>0</v>
      </c>
      <c r="BG104" s="158">
        <f t="shared" si="6"/>
        <v>0</v>
      </c>
      <c r="BH104" s="158">
        <f t="shared" si="7"/>
        <v>0</v>
      </c>
      <c r="BI104" s="158">
        <f t="shared" si="8"/>
        <v>0</v>
      </c>
      <c r="BJ104" s="16" t="s">
        <v>75</v>
      </c>
      <c r="BK104" s="158">
        <f t="shared" si="9"/>
        <v>0</v>
      </c>
      <c r="BL104" s="16" t="s">
        <v>161</v>
      </c>
      <c r="BM104" s="16" t="s">
        <v>442</v>
      </c>
    </row>
    <row r="105" spans="2:65" s="1" customFormat="1" ht="16.5" customHeight="1">
      <c r="B105" s="146"/>
      <c r="C105" s="147" t="s">
        <v>67</v>
      </c>
      <c r="D105" s="147" t="s">
        <v>156</v>
      </c>
      <c r="E105" s="148" t="s">
        <v>1164</v>
      </c>
      <c r="F105" s="149" t="s">
        <v>1165</v>
      </c>
      <c r="G105" s="150" t="s">
        <v>832</v>
      </c>
      <c r="H105" s="151">
        <v>1</v>
      </c>
      <c r="I105" s="152"/>
      <c r="J105" s="153">
        <f t="shared" si="0"/>
        <v>0</v>
      </c>
      <c r="K105" s="149" t="s">
        <v>1</v>
      </c>
      <c r="L105" s="30"/>
      <c r="M105" s="154" t="s">
        <v>1</v>
      </c>
      <c r="N105" s="155" t="s">
        <v>38</v>
      </c>
      <c r="O105" s="49"/>
      <c r="P105" s="156">
        <f t="shared" si="1"/>
        <v>0</v>
      </c>
      <c r="Q105" s="156">
        <v>0</v>
      </c>
      <c r="R105" s="156">
        <f t="shared" si="2"/>
        <v>0</v>
      </c>
      <c r="S105" s="156">
        <v>0</v>
      </c>
      <c r="T105" s="157">
        <f t="shared" si="3"/>
        <v>0</v>
      </c>
      <c r="AR105" s="16" t="s">
        <v>161</v>
      </c>
      <c r="AT105" s="16" t="s">
        <v>156</v>
      </c>
      <c r="AU105" s="16" t="s">
        <v>75</v>
      </c>
      <c r="AY105" s="16" t="s">
        <v>154</v>
      </c>
      <c r="BE105" s="158">
        <f t="shared" si="4"/>
        <v>0</v>
      </c>
      <c r="BF105" s="158">
        <f t="shared" si="5"/>
        <v>0</v>
      </c>
      <c r="BG105" s="158">
        <f t="shared" si="6"/>
        <v>0</v>
      </c>
      <c r="BH105" s="158">
        <f t="shared" si="7"/>
        <v>0</v>
      </c>
      <c r="BI105" s="158">
        <f t="shared" si="8"/>
        <v>0</v>
      </c>
      <c r="BJ105" s="16" t="s">
        <v>75</v>
      </c>
      <c r="BK105" s="158">
        <f t="shared" si="9"/>
        <v>0</v>
      </c>
      <c r="BL105" s="16" t="s">
        <v>161</v>
      </c>
      <c r="BM105" s="16" t="s">
        <v>450</v>
      </c>
    </row>
    <row r="106" spans="2:65" s="1" customFormat="1" ht="16.5" customHeight="1">
      <c r="B106" s="146"/>
      <c r="C106" s="147" t="s">
        <v>67</v>
      </c>
      <c r="D106" s="147" t="s">
        <v>156</v>
      </c>
      <c r="E106" s="148" t="s">
        <v>1137</v>
      </c>
      <c r="F106" s="149" t="s">
        <v>1138</v>
      </c>
      <c r="G106" s="150" t="s">
        <v>210</v>
      </c>
      <c r="H106" s="151">
        <v>200</v>
      </c>
      <c r="I106" s="152"/>
      <c r="J106" s="153">
        <f t="shared" si="0"/>
        <v>0</v>
      </c>
      <c r="K106" s="149" t="s">
        <v>1</v>
      </c>
      <c r="L106" s="30"/>
      <c r="M106" s="154" t="s">
        <v>1</v>
      </c>
      <c r="N106" s="155" t="s">
        <v>38</v>
      </c>
      <c r="O106" s="49"/>
      <c r="P106" s="156">
        <f t="shared" si="1"/>
        <v>0</v>
      </c>
      <c r="Q106" s="156">
        <v>0</v>
      </c>
      <c r="R106" s="156">
        <f t="shared" si="2"/>
        <v>0</v>
      </c>
      <c r="S106" s="156">
        <v>0</v>
      </c>
      <c r="T106" s="157">
        <f t="shared" si="3"/>
        <v>0</v>
      </c>
      <c r="AR106" s="16" t="s">
        <v>161</v>
      </c>
      <c r="AT106" s="16" t="s">
        <v>156</v>
      </c>
      <c r="AU106" s="16" t="s">
        <v>75</v>
      </c>
      <c r="AY106" s="16" t="s">
        <v>154</v>
      </c>
      <c r="BE106" s="158">
        <f t="shared" si="4"/>
        <v>0</v>
      </c>
      <c r="BF106" s="158">
        <f t="shared" si="5"/>
        <v>0</v>
      </c>
      <c r="BG106" s="158">
        <f t="shared" si="6"/>
        <v>0</v>
      </c>
      <c r="BH106" s="158">
        <f t="shared" si="7"/>
        <v>0</v>
      </c>
      <c r="BI106" s="158">
        <f t="shared" si="8"/>
        <v>0</v>
      </c>
      <c r="BJ106" s="16" t="s">
        <v>75</v>
      </c>
      <c r="BK106" s="158">
        <f t="shared" si="9"/>
        <v>0</v>
      </c>
      <c r="BL106" s="16" t="s">
        <v>161</v>
      </c>
      <c r="BM106" s="16" t="s">
        <v>458</v>
      </c>
    </row>
    <row r="107" spans="2:65" s="1" customFormat="1" ht="16.5" customHeight="1">
      <c r="B107" s="146"/>
      <c r="C107" s="147" t="s">
        <v>67</v>
      </c>
      <c r="D107" s="147" t="s">
        <v>156</v>
      </c>
      <c r="E107" s="148" t="s">
        <v>1110</v>
      </c>
      <c r="F107" s="149" t="s">
        <v>1111</v>
      </c>
      <c r="G107" s="150" t="s">
        <v>210</v>
      </c>
      <c r="H107" s="151">
        <v>100</v>
      </c>
      <c r="I107" s="152"/>
      <c r="J107" s="153">
        <f t="shared" si="0"/>
        <v>0</v>
      </c>
      <c r="K107" s="149" t="s">
        <v>1</v>
      </c>
      <c r="L107" s="30"/>
      <c r="M107" s="154" t="s">
        <v>1</v>
      </c>
      <c r="N107" s="155" t="s">
        <v>38</v>
      </c>
      <c r="O107" s="49"/>
      <c r="P107" s="156">
        <f t="shared" si="1"/>
        <v>0</v>
      </c>
      <c r="Q107" s="156">
        <v>0</v>
      </c>
      <c r="R107" s="156">
        <f t="shared" si="2"/>
        <v>0</v>
      </c>
      <c r="S107" s="156">
        <v>0</v>
      </c>
      <c r="T107" s="157">
        <f t="shared" si="3"/>
        <v>0</v>
      </c>
      <c r="AR107" s="16" t="s">
        <v>161</v>
      </c>
      <c r="AT107" s="16" t="s">
        <v>156</v>
      </c>
      <c r="AU107" s="16" t="s">
        <v>75</v>
      </c>
      <c r="AY107" s="16" t="s">
        <v>154</v>
      </c>
      <c r="BE107" s="158">
        <f t="shared" si="4"/>
        <v>0</v>
      </c>
      <c r="BF107" s="158">
        <f t="shared" si="5"/>
        <v>0</v>
      </c>
      <c r="BG107" s="158">
        <f t="shared" si="6"/>
        <v>0</v>
      </c>
      <c r="BH107" s="158">
        <f t="shared" si="7"/>
        <v>0</v>
      </c>
      <c r="BI107" s="158">
        <f t="shared" si="8"/>
        <v>0</v>
      </c>
      <c r="BJ107" s="16" t="s">
        <v>75</v>
      </c>
      <c r="BK107" s="158">
        <f t="shared" si="9"/>
        <v>0</v>
      </c>
      <c r="BL107" s="16" t="s">
        <v>161</v>
      </c>
      <c r="BM107" s="16" t="s">
        <v>486</v>
      </c>
    </row>
    <row r="108" spans="2:65" s="1" customFormat="1" ht="16.5" customHeight="1">
      <c r="B108" s="146"/>
      <c r="C108" s="147" t="s">
        <v>67</v>
      </c>
      <c r="D108" s="147" t="s">
        <v>156</v>
      </c>
      <c r="E108" s="148" t="s">
        <v>1059</v>
      </c>
      <c r="F108" s="149" t="s">
        <v>1060</v>
      </c>
      <c r="G108" s="150" t="s">
        <v>1058</v>
      </c>
      <c r="H108" s="151">
        <v>1</v>
      </c>
      <c r="I108" s="152"/>
      <c r="J108" s="153">
        <f t="shared" si="0"/>
        <v>0</v>
      </c>
      <c r="K108" s="149" t="s">
        <v>1</v>
      </c>
      <c r="L108" s="30"/>
      <c r="M108" s="154" t="s">
        <v>1</v>
      </c>
      <c r="N108" s="155" t="s">
        <v>38</v>
      </c>
      <c r="O108" s="49"/>
      <c r="P108" s="156">
        <f t="shared" si="1"/>
        <v>0</v>
      </c>
      <c r="Q108" s="156">
        <v>0</v>
      </c>
      <c r="R108" s="156">
        <f t="shared" si="2"/>
        <v>0</v>
      </c>
      <c r="S108" s="156">
        <v>0</v>
      </c>
      <c r="T108" s="157">
        <f t="shared" si="3"/>
        <v>0</v>
      </c>
      <c r="AR108" s="16" t="s">
        <v>161</v>
      </c>
      <c r="AT108" s="16" t="s">
        <v>156</v>
      </c>
      <c r="AU108" s="16" t="s">
        <v>75</v>
      </c>
      <c r="AY108" s="16" t="s">
        <v>154</v>
      </c>
      <c r="BE108" s="158">
        <f t="shared" si="4"/>
        <v>0</v>
      </c>
      <c r="BF108" s="158">
        <f t="shared" si="5"/>
        <v>0</v>
      </c>
      <c r="BG108" s="158">
        <f t="shared" si="6"/>
        <v>0</v>
      </c>
      <c r="BH108" s="158">
        <f t="shared" si="7"/>
        <v>0</v>
      </c>
      <c r="BI108" s="158">
        <f t="shared" si="8"/>
        <v>0</v>
      </c>
      <c r="BJ108" s="16" t="s">
        <v>75</v>
      </c>
      <c r="BK108" s="158">
        <f t="shared" si="9"/>
        <v>0</v>
      </c>
      <c r="BL108" s="16" t="s">
        <v>161</v>
      </c>
      <c r="BM108" s="16" t="s">
        <v>495</v>
      </c>
    </row>
    <row r="109" spans="2:65" s="1" customFormat="1" ht="16.5" customHeight="1">
      <c r="B109" s="146"/>
      <c r="C109" s="147" t="s">
        <v>67</v>
      </c>
      <c r="D109" s="147" t="s">
        <v>156</v>
      </c>
      <c r="E109" s="148" t="s">
        <v>1166</v>
      </c>
      <c r="F109" s="149" t="s">
        <v>1167</v>
      </c>
      <c r="G109" s="150" t="s">
        <v>1058</v>
      </c>
      <c r="H109" s="151">
        <v>1</v>
      </c>
      <c r="I109" s="152"/>
      <c r="J109" s="153">
        <f t="shared" si="0"/>
        <v>0</v>
      </c>
      <c r="K109" s="149" t="s">
        <v>1</v>
      </c>
      <c r="L109" s="30"/>
      <c r="M109" s="154" t="s">
        <v>1</v>
      </c>
      <c r="N109" s="155" t="s">
        <v>38</v>
      </c>
      <c r="O109" s="49"/>
      <c r="P109" s="156">
        <f t="shared" si="1"/>
        <v>0</v>
      </c>
      <c r="Q109" s="156">
        <v>0</v>
      </c>
      <c r="R109" s="156">
        <f t="shared" si="2"/>
        <v>0</v>
      </c>
      <c r="S109" s="156">
        <v>0</v>
      </c>
      <c r="T109" s="157">
        <f t="shared" si="3"/>
        <v>0</v>
      </c>
      <c r="AR109" s="16" t="s">
        <v>161</v>
      </c>
      <c r="AT109" s="16" t="s">
        <v>156</v>
      </c>
      <c r="AU109" s="16" t="s">
        <v>75</v>
      </c>
      <c r="AY109" s="16" t="s">
        <v>154</v>
      </c>
      <c r="BE109" s="158">
        <f t="shared" si="4"/>
        <v>0</v>
      </c>
      <c r="BF109" s="158">
        <f t="shared" si="5"/>
        <v>0</v>
      </c>
      <c r="BG109" s="158">
        <f t="shared" si="6"/>
        <v>0</v>
      </c>
      <c r="BH109" s="158">
        <f t="shared" si="7"/>
        <v>0</v>
      </c>
      <c r="BI109" s="158">
        <f t="shared" si="8"/>
        <v>0</v>
      </c>
      <c r="BJ109" s="16" t="s">
        <v>75</v>
      </c>
      <c r="BK109" s="158">
        <f t="shared" si="9"/>
        <v>0</v>
      </c>
      <c r="BL109" s="16" t="s">
        <v>161</v>
      </c>
      <c r="BM109" s="16" t="s">
        <v>509</v>
      </c>
    </row>
    <row r="110" spans="2:65" s="11" customFormat="1" ht="25.95" customHeight="1">
      <c r="B110" s="133"/>
      <c r="D110" s="134" t="s">
        <v>66</v>
      </c>
      <c r="E110" s="135" t="s">
        <v>1063</v>
      </c>
      <c r="F110" s="135" t="s">
        <v>1064</v>
      </c>
      <c r="I110" s="136"/>
      <c r="J110" s="137">
        <f>BK110</f>
        <v>0</v>
      </c>
      <c r="L110" s="133"/>
      <c r="M110" s="138"/>
      <c r="N110" s="139"/>
      <c r="O110" s="139"/>
      <c r="P110" s="140">
        <f>SUM(P111:P118)</f>
        <v>0</v>
      </c>
      <c r="Q110" s="139"/>
      <c r="R110" s="140">
        <f>SUM(R111:R118)</f>
        <v>0</v>
      </c>
      <c r="S110" s="139"/>
      <c r="T110" s="141">
        <f>SUM(T111:T118)</f>
        <v>0</v>
      </c>
      <c r="AR110" s="134" t="s">
        <v>75</v>
      </c>
      <c r="AT110" s="142" t="s">
        <v>66</v>
      </c>
      <c r="AU110" s="142" t="s">
        <v>67</v>
      </c>
      <c r="AY110" s="134" t="s">
        <v>154</v>
      </c>
      <c r="BK110" s="143">
        <f>SUM(BK111:BK118)</f>
        <v>0</v>
      </c>
    </row>
    <row r="111" spans="2:65" s="1" customFormat="1" ht="16.5" customHeight="1">
      <c r="B111" s="146"/>
      <c r="C111" s="147" t="s">
        <v>67</v>
      </c>
      <c r="D111" s="147" t="s">
        <v>156</v>
      </c>
      <c r="E111" s="148" t="s">
        <v>1067</v>
      </c>
      <c r="F111" s="149" t="s">
        <v>1068</v>
      </c>
      <c r="G111" s="150" t="s">
        <v>1058</v>
      </c>
      <c r="H111" s="151">
        <v>1</v>
      </c>
      <c r="I111" s="152"/>
      <c r="J111" s="153">
        <f t="shared" ref="J111:J118" si="10">ROUND(I111*H111,2)</f>
        <v>0</v>
      </c>
      <c r="K111" s="149" t="s">
        <v>1</v>
      </c>
      <c r="L111" s="30"/>
      <c r="M111" s="154" t="s">
        <v>1</v>
      </c>
      <c r="N111" s="155" t="s">
        <v>38</v>
      </c>
      <c r="O111" s="49"/>
      <c r="P111" s="156">
        <f t="shared" ref="P111:P118" si="11">O111*H111</f>
        <v>0</v>
      </c>
      <c r="Q111" s="156">
        <v>0</v>
      </c>
      <c r="R111" s="156">
        <f t="shared" ref="R111:R118" si="12">Q111*H111</f>
        <v>0</v>
      </c>
      <c r="S111" s="156">
        <v>0</v>
      </c>
      <c r="T111" s="157">
        <f t="shared" ref="T111:T118" si="13">S111*H111</f>
        <v>0</v>
      </c>
      <c r="AR111" s="16" t="s">
        <v>161</v>
      </c>
      <c r="AT111" s="16" t="s">
        <v>156</v>
      </c>
      <c r="AU111" s="16" t="s">
        <v>75</v>
      </c>
      <c r="AY111" s="16" t="s">
        <v>154</v>
      </c>
      <c r="BE111" s="158">
        <f t="shared" ref="BE111:BE118" si="14">IF(N111="základní",J111,0)</f>
        <v>0</v>
      </c>
      <c r="BF111" s="158">
        <f t="shared" ref="BF111:BF118" si="15">IF(N111="snížená",J111,0)</f>
        <v>0</v>
      </c>
      <c r="BG111" s="158">
        <f t="shared" ref="BG111:BG118" si="16">IF(N111="zákl. přenesená",J111,0)</f>
        <v>0</v>
      </c>
      <c r="BH111" s="158">
        <f t="shared" ref="BH111:BH118" si="17">IF(N111="sníž. přenesená",J111,0)</f>
        <v>0</v>
      </c>
      <c r="BI111" s="158">
        <f t="shared" ref="BI111:BI118" si="18">IF(N111="nulová",J111,0)</f>
        <v>0</v>
      </c>
      <c r="BJ111" s="16" t="s">
        <v>75</v>
      </c>
      <c r="BK111" s="158">
        <f t="shared" ref="BK111:BK118" si="19">ROUND(I111*H111,2)</f>
        <v>0</v>
      </c>
      <c r="BL111" s="16" t="s">
        <v>161</v>
      </c>
      <c r="BM111" s="16" t="s">
        <v>517</v>
      </c>
    </row>
    <row r="112" spans="2:65" s="1" customFormat="1" ht="16.5" customHeight="1">
      <c r="B112" s="146"/>
      <c r="C112" s="147" t="s">
        <v>67</v>
      </c>
      <c r="D112" s="147" t="s">
        <v>156</v>
      </c>
      <c r="E112" s="148" t="s">
        <v>1070</v>
      </c>
      <c r="F112" s="149" t="s">
        <v>1071</v>
      </c>
      <c r="G112" s="150" t="s">
        <v>1058</v>
      </c>
      <c r="H112" s="151">
        <v>1</v>
      </c>
      <c r="I112" s="152"/>
      <c r="J112" s="153">
        <f t="shared" si="10"/>
        <v>0</v>
      </c>
      <c r="K112" s="149" t="s">
        <v>1</v>
      </c>
      <c r="L112" s="30"/>
      <c r="M112" s="154" t="s">
        <v>1</v>
      </c>
      <c r="N112" s="155" t="s">
        <v>38</v>
      </c>
      <c r="O112" s="49"/>
      <c r="P112" s="156">
        <f t="shared" si="11"/>
        <v>0</v>
      </c>
      <c r="Q112" s="156">
        <v>0</v>
      </c>
      <c r="R112" s="156">
        <f t="shared" si="12"/>
        <v>0</v>
      </c>
      <c r="S112" s="156">
        <v>0</v>
      </c>
      <c r="T112" s="157">
        <f t="shared" si="13"/>
        <v>0</v>
      </c>
      <c r="AR112" s="16" t="s">
        <v>161</v>
      </c>
      <c r="AT112" s="16" t="s">
        <v>156</v>
      </c>
      <c r="AU112" s="16" t="s">
        <v>75</v>
      </c>
      <c r="AY112" s="16" t="s">
        <v>154</v>
      </c>
      <c r="BE112" s="158">
        <f t="shared" si="14"/>
        <v>0</v>
      </c>
      <c r="BF112" s="158">
        <f t="shared" si="15"/>
        <v>0</v>
      </c>
      <c r="BG112" s="158">
        <f t="shared" si="16"/>
        <v>0</v>
      </c>
      <c r="BH112" s="158">
        <f t="shared" si="17"/>
        <v>0</v>
      </c>
      <c r="BI112" s="158">
        <f t="shared" si="18"/>
        <v>0</v>
      </c>
      <c r="BJ112" s="16" t="s">
        <v>75</v>
      </c>
      <c r="BK112" s="158">
        <f t="shared" si="19"/>
        <v>0</v>
      </c>
      <c r="BL112" s="16" t="s">
        <v>161</v>
      </c>
      <c r="BM112" s="16" t="s">
        <v>525</v>
      </c>
    </row>
    <row r="113" spans="2:65" s="1" customFormat="1" ht="16.5" customHeight="1">
      <c r="B113" s="146"/>
      <c r="C113" s="147" t="s">
        <v>67</v>
      </c>
      <c r="D113" s="147" t="s">
        <v>156</v>
      </c>
      <c r="E113" s="148" t="s">
        <v>1073</v>
      </c>
      <c r="F113" s="149" t="s">
        <v>1074</v>
      </c>
      <c r="G113" s="150" t="s">
        <v>1075</v>
      </c>
      <c r="H113" s="151">
        <v>8</v>
      </c>
      <c r="I113" s="152"/>
      <c r="J113" s="153">
        <f t="shared" si="10"/>
        <v>0</v>
      </c>
      <c r="K113" s="149" t="s">
        <v>1</v>
      </c>
      <c r="L113" s="30"/>
      <c r="M113" s="154" t="s">
        <v>1</v>
      </c>
      <c r="N113" s="155" t="s">
        <v>38</v>
      </c>
      <c r="O113" s="49"/>
      <c r="P113" s="156">
        <f t="shared" si="11"/>
        <v>0</v>
      </c>
      <c r="Q113" s="156">
        <v>0</v>
      </c>
      <c r="R113" s="156">
        <f t="shared" si="12"/>
        <v>0</v>
      </c>
      <c r="S113" s="156">
        <v>0</v>
      </c>
      <c r="T113" s="157">
        <f t="shared" si="13"/>
        <v>0</v>
      </c>
      <c r="AR113" s="16" t="s">
        <v>161</v>
      </c>
      <c r="AT113" s="16" t="s">
        <v>156</v>
      </c>
      <c r="AU113" s="16" t="s">
        <v>75</v>
      </c>
      <c r="AY113" s="16" t="s">
        <v>154</v>
      </c>
      <c r="BE113" s="158">
        <f t="shared" si="14"/>
        <v>0</v>
      </c>
      <c r="BF113" s="158">
        <f t="shared" si="15"/>
        <v>0</v>
      </c>
      <c r="BG113" s="158">
        <f t="shared" si="16"/>
        <v>0</v>
      </c>
      <c r="BH113" s="158">
        <f t="shared" si="17"/>
        <v>0</v>
      </c>
      <c r="BI113" s="158">
        <f t="shared" si="18"/>
        <v>0</v>
      </c>
      <c r="BJ113" s="16" t="s">
        <v>75</v>
      </c>
      <c r="BK113" s="158">
        <f t="shared" si="19"/>
        <v>0</v>
      </c>
      <c r="BL113" s="16" t="s">
        <v>161</v>
      </c>
      <c r="BM113" s="16" t="s">
        <v>535</v>
      </c>
    </row>
    <row r="114" spans="2:65" s="1" customFormat="1" ht="16.5" customHeight="1">
      <c r="B114" s="146"/>
      <c r="C114" s="147" t="s">
        <v>67</v>
      </c>
      <c r="D114" s="147" t="s">
        <v>156</v>
      </c>
      <c r="E114" s="148" t="s">
        <v>1118</v>
      </c>
      <c r="F114" s="149" t="s">
        <v>1119</v>
      </c>
      <c r="G114" s="150" t="s">
        <v>1058</v>
      </c>
      <c r="H114" s="151">
        <v>1</v>
      </c>
      <c r="I114" s="152"/>
      <c r="J114" s="153">
        <f t="shared" si="10"/>
        <v>0</v>
      </c>
      <c r="K114" s="149" t="s">
        <v>1</v>
      </c>
      <c r="L114" s="30"/>
      <c r="M114" s="154" t="s">
        <v>1</v>
      </c>
      <c r="N114" s="155" t="s">
        <v>38</v>
      </c>
      <c r="O114" s="49"/>
      <c r="P114" s="156">
        <f t="shared" si="11"/>
        <v>0</v>
      </c>
      <c r="Q114" s="156">
        <v>0</v>
      </c>
      <c r="R114" s="156">
        <f t="shared" si="12"/>
        <v>0</v>
      </c>
      <c r="S114" s="156">
        <v>0</v>
      </c>
      <c r="T114" s="157">
        <f t="shared" si="13"/>
        <v>0</v>
      </c>
      <c r="AR114" s="16" t="s">
        <v>161</v>
      </c>
      <c r="AT114" s="16" t="s">
        <v>156</v>
      </c>
      <c r="AU114" s="16" t="s">
        <v>75</v>
      </c>
      <c r="AY114" s="16" t="s">
        <v>154</v>
      </c>
      <c r="BE114" s="158">
        <f t="shared" si="14"/>
        <v>0</v>
      </c>
      <c r="BF114" s="158">
        <f t="shared" si="15"/>
        <v>0</v>
      </c>
      <c r="BG114" s="158">
        <f t="shared" si="16"/>
        <v>0</v>
      </c>
      <c r="BH114" s="158">
        <f t="shared" si="17"/>
        <v>0</v>
      </c>
      <c r="BI114" s="158">
        <f t="shared" si="18"/>
        <v>0</v>
      </c>
      <c r="BJ114" s="16" t="s">
        <v>75</v>
      </c>
      <c r="BK114" s="158">
        <f t="shared" si="19"/>
        <v>0</v>
      </c>
      <c r="BL114" s="16" t="s">
        <v>161</v>
      </c>
      <c r="BM114" s="16" t="s">
        <v>544</v>
      </c>
    </row>
    <row r="115" spans="2:65" s="1" customFormat="1" ht="16.5" customHeight="1">
      <c r="B115" s="146"/>
      <c r="C115" s="147" t="s">
        <v>67</v>
      </c>
      <c r="D115" s="147" t="s">
        <v>156</v>
      </c>
      <c r="E115" s="148" t="s">
        <v>1077</v>
      </c>
      <c r="F115" s="149" t="s">
        <v>1078</v>
      </c>
      <c r="G115" s="150" t="s">
        <v>1058</v>
      </c>
      <c r="H115" s="151">
        <v>1</v>
      </c>
      <c r="I115" s="152"/>
      <c r="J115" s="153">
        <f t="shared" si="10"/>
        <v>0</v>
      </c>
      <c r="K115" s="149" t="s">
        <v>1</v>
      </c>
      <c r="L115" s="30"/>
      <c r="M115" s="154" t="s">
        <v>1</v>
      </c>
      <c r="N115" s="155" t="s">
        <v>38</v>
      </c>
      <c r="O115" s="49"/>
      <c r="P115" s="156">
        <f t="shared" si="11"/>
        <v>0</v>
      </c>
      <c r="Q115" s="156">
        <v>0</v>
      </c>
      <c r="R115" s="156">
        <f t="shared" si="12"/>
        <v>0</v>
      </c>
      <c r="S115" s="156">
        <v>0</v>
      </c>
      <c r="T115" s="157">
        <f t="shared" si="13"/>
        <v>0</v>
      </c>
      <c r="AR115" s="16" t="s">
        <v>161</v>
      </c>
      <c r="AT115" s="16" t="s">
        <v>156</v>
      </c>
      <c r="AU115" s="16" t="s">
        <v>75</v>
      </c>
      <c r="AY115" s="16" t="s">
        <v>154</v>
      </c>
      <c r="BE115" s="158">
        <f t="shared" si="14"/>
        <v>0</v>
      </c>
      <c r="BF115" s="158">
        <f t="shared" si="15"/>
        <v>0</v>
      </c>
      <c r="BG115" s="158">
        <f t="shared" si="16"/>
        <v>0</v>
      </c>
      <c r="BH115" s="158">
        <f t="shared" si="17"/>
        <v>0</v>
      </c>
      <c r="BI115" s="158">
        <f t="shared" si="18"/>
        <v>0</v>
      </c>
      <c r="BJ115" s="16" t="s">
        <v>75</v>
      </c>
      <c r="BK115" s="158">
        <f t="shared" si="19"/>
        <v>0</v>
      </c>
      <c r="BL115" s="16" t="s">
        <v>161</v>
      </c>
      <c r="BM115" s="16" t="s">
        <v>549</v>
      </c>
    </row>
    <row r="116" spans="2:65" s="1" customFormat="1" ht="16.5" customHeight="1">
      <c r="B116" s="146"/>
      <c r="C116" s="147" t="s">
        <v>67</v>
      </c>
      <c r="D116" s="147" t="s">
        <v>156</v>
      </c>
      <c r="E116" s="148" t="s">
        <v>1080</v>
      </c>
      <c r="F116" s="149" t="s">
        <v>1081</v>
      </c>
      <c r="G116" s="150" t="s">
        <v>1058</v>
      </c>
      <c r="H116" s="151">
        <v>1</v>
      </c>
      <c r="I116" s="152"/>
      <c r="J116" s="153">
        <f t="shared" si="10"/>
        <v>0</v>
      </c>
      <c r="K116" s="149" t="s">
        <v>1</v>
      </c>
      <c r="L116" s="30"/>
      <c r="M116" s="154" t="s">
        <v>1</v>
      </c>
      <c r="N116" s="155" t="s">
        <v>38</v>
      </c>
      <c r="O116" s="49"/>
      <c r="P116" s="156">
        <f t="shared" si="11"/>
        <v>0</v>
      </c>
      <c r="Q116" s="156">
        <v>0</v>
      </c>
      <c r="R116" s="156">
        <f t="shared" si="12"/>
        <v>0</v>
      </c>
      <c r="S116" s="156">
        <v>0</v>
      </c>
      <c r="T116" s="157">
        <f t="shared" si="13"/>
        <v>0</v>
      </c>
      <c r="AR116" s="16" t="s">
        <v>161</v>
      </c>
      <c r="AT116" s="16" t="s">
        <v>156</v>
      </c>
      <c r="AU116" s="16" t="s">
        <v>75</v>
      </c>
      <c r="AY116" s="16" t="s">
        <v>154</v>
      </c>
      <c r="BE116" s="158">
        <f t="shared" si="14"/>
        <v>0</v>
      </c>
      <c r="BF116" s="158">
        <f t="shared" si="15"/>
        <v>0</v>
      </c>
      <c r="BG116" s="158">
        <f t="shared" si="16"/>
        <v>0</v>
      </c>
      <c r="BH116" s="158">
        <f t="shared" si="17"/>
        <v>0</v>
      </c>
      <c r="BI116" s="158">
        <f t="shared" si="18"/>
        <v>0</v>
      </c>
      <c r="BJ116" s="16" t="s">
        <v>75</v>
      </c>
      <c r="BK116" s="158">
        <f t="shared" si="19"/>
        <v>0</v>
      </c>
      <c r="BL116" s="16" t="s">
        <v>161</v>
      </c>
      <c r="BM116" s="16" t="s">
        <v>563</v>
      </c>
    </row>
    <row r="117" spans="2:65" s="1" customFormat="1" ht="16.5" customHeight="1">
      <c r="B117" s="146"/>
      <c r="C117" s="147" t="s">
        <v>67</v>
      </c>
      <c r="D117" s="147" t="s">
        <v>156</v>
      </c>
      <c r="E117" s="148" t="s">
        <v>1083</v>
      </c>
      <c r="F117" s="149" t="s">
        <v>1084</v>
      </c>
      <c r="G117" s="150" t="s">
        <v>1058</v>
      </c>
      <c r="H117" s="151">
        <v>1</v>
      </c>
      <c r="I117" s="152"/>
      <c r="J117" s="153">
        <f t="shared" si="10"/>
        <v>0</v>
      </c>
      <c r="K117" s="149" t="s">
        <v>1</v>
      </c>
      <c r="L117" s="30"/>
      <c r="M117" s="154" t="s">
        <v>1</v>
      </c>
      <c r="N117" s="155" t="s">
        <v>38</v>
      </c>
      <c r="O117" s="49"/>
      <c r="P117" s="156">
        <f t="shared" si="11"/>
        <v>0</v>
      </c>
      <c r="Q117" s="156">
        <v>0</v>
      </c>
      <c r="R117" s="156">
        <f t="shared" si="12"/>
        <v>0</v>
      </c>
      <c r="S117" s="156">
        <v>0</v>
      </c>
      <c r="T117" s="157">
        <f t="shared" si="13"/>
        <v>0</v>
      </c>
      <c r="AR117" s="16" t="s">
        <v>161</v>
      </c>
      <c r="AT117" s="16" t="s">
        <v>156</v>
      </c>
      <c r="AU117" s="16" t="s">
        <v>75</v>
      </c>
      <c r="AY117" s="16" t="s">
        <v>154</v>
      </c>
      <c r="BE117" s="158">
        <f t="shared" si="14"/>
        <v>0</v>
      </c>
      <c r="BF117" s="158">
        <f t="shared" si="15"/>
        <v>0</v>
      </c>
      <c r="BG117" s="158">
        <f t="shared" si="16"/>
        <v>0</v>
      </c>
      <c r="BH117" s="158">
        <f t="shared" si="17"/>
        <v>0</v>
      </c>
      <c r="BI117" s="158">
        <f t="shared" si="18"/>
        <v>0</v>
      </c>
      <c r="BJ117" s="16" t="s">
        <v>75</v>
      </c>
      <c r="BK117" s="158">
        <f t="shared" si="19"/>
        <v>0</v>
      </c>
      <c r="BL117" s="16" t="s">
        <v>161</v>
      </c>
      <c r="BM117" s="16" t="s">
        <v>574</v>
      </c>
    </row>
    <row r="118" spans="2:65" s="1" customFormat="1" ht="16.5" customHeight="1">
      <c r="B118" s="146"/>
      <c r="C118" s="147" t="s">
        <v>67</v>
      </c>
      <c r="D118" s="147" t="s">
        <v>156</v>
      </c>
      <c r="E118" s="148" t="s">
        <v>1086</v>
      </c>
      <c r="F118" s="149" t="s">
        <v>1087</v>
      </c>
      <c r="G118" s="150" t="s">
        <v>1058</v>
      </c>
      <c r="H118" s="151">
        <v>1</v>
      </c>
      <c r="I118" s="152"/>
      <c r="J118" s="153">
        <f t="shared" si="10"/>
        <v>0</v>
      </c>
      <c r="K118" s="149" t="s">
        <v>1</v>
      </c>
      <c r="L118" s="30"/>
      <c r="M118" s="196" t="s">
        <v>1</v>
      </c>
      <c r="N118" s="197" t="s">
        <v>38</v>
      </c>
      <c r="O118" s="198"/>
      <c r="P118" s="199">
        <f t="shared" si="11"/>
        <v>0</v>
      </c>
      <c r="Q118" s="199">
        <v>0</v>
      </c>
      <c r="R118" s="199">
        <f t="shared" si="12"/>
        <v>0</v>
      </c>
      <c r="S118" s="199">
        <v>0</v>
      </c>
      <c r="T118" s="200">
        <f t="shared" si="13"/>
        <v>0</v>
      </c>
      <c r="AR118" s="16" t="s">
        <v>161</v>
      </c>
      <c r="AT118" s="16" t="s">
        <v>156</v>
      </c>
      <c r="AU118" s="16" t="s">
        <v>75</v>
      </c>
      <c r="AY118" s="16" t="s">
        <v>154</v>
      </c>
      <c r="BE118" s="158">
        <f t="shared" si="14"/>
        <v>0</v>
      </c>
      <c r="BF118" s="158">
        <f t="shared" si="15"/>
        <v>0</v>
      </c>
      <c r="BG118" s="158">
        <f t="shared" si="16"/>
        <v>0</v>
      </c>
      <c r="BH118" s="158">
        <f t="shared" si="17"/>
        <v>0</v>
      </c>
      <c r="BI118" s="158">
        <f t="shared" si="18"/>
        <v>0</v>
      </c>
      <c r="BJ118" s="16" t="s">
        <v>75</v>
      </c>
      <c r="BK118" s="158">
        <f t="shared" si="19"/>
        <v>0</v>
      </c>
      <c r="BL118" s="16" t="s">
        <v>161</v>
      </c>
      <c r="BM118" s="16" t="s">
        <v>584</v>
      </c>
    </row>
    <row r="119" spans="2:65" s="1" customFormat="1" ht="6.9" customHeight="1">
      <c r="B119" s="39"/>
      <c r="C119" s="40"/>
      <c r="D119" s="40"/>
      <c r="E119" s="40"/>
      <c r="F119" s="40"/>
      <c r="G119" s="40"/>
      <c r="H119" s="40"/>
      <c r="I119" s="107"/>
      <c r="J119" s="40"/>
      <c r="K119" s="40"/>
      <c r="L119" s="30"/>
    </row>
  </sheetData>
  <autoFilter ref="C90:K118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18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89" customWidth="1"/>
    <col min="10" max="10" width="23.42578125" customWidth="1"/>
    <col min="11" max="11" width="15.425781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5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106</v>
      </c>
    </row>
    <row r="3" spans="2:46" ht="6.9" customHeight="1">
      <c r="B3" s="17"/>
      <c r="C3" s="18"/>
      <c r="D3" s="18"/>
      <c r="E3" s="18"/>
      <c r="F3" s="18"/>
      <c r="G3" s="18"/>
      <c r="H3" s="18"/>
      <c r="I3" s="90"/>
      <c r="J3" s="18"/>
      <c r="K3" s="18"/>
      <c r="L3" s="19"/>
      <c r="AT3" s="16" t="s">
        <v>77</v>
      </c>
    </row>
    <row r="4" spans="2:46" ht="24.9" customHeight="1">
      <c r="B4" s="19"/>
      <c r="D4" s="20" t="s">
        <v>107</v>
      </c>
      <c r="L4" s="19"/>
      <c r="M4" s="21" t="s">
        <v>10</v>
      </c>
      <c r="AT4" s="16" t="s">
        <v>3</v>
      </c>
    </row>
    <row r="5" spans="2:46" ht="6.9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47" t="str">
        <f>'Rekapitulace stavby'!K6</f>
        <v>Hala Klimeška - III. etapa</v>
      </c>
      <c r="F7" s="248"/>
      <c r="G7" s="248"/>
      <c r="H7" s="248"/>
      <c r="L7" s="19"/>
    </row>
    <row r="8" spans="2:46" s="1" customFormat="1" ht="12" customHeight="1">
      <c r="B8" s="30"/>
      <c r="D8" s="25" t="s">
        <v>108</v>
      </c>
      <c r="I8" s="91"/>
      <c r="L8" s="30"/>
    </row>
    <row r="9" spans="2:46" s="1" customFormat="1" ht="36.9" customHeight="1">
      <c r="B9" s="30"/>
      <c r="E9" s="223" t="s">
        <v>1168</v>
      </c>
      <c r="F9" s="222"/>
      <c r="G9" s="222"/>
      <c r="H9" s="222"/>
      <c r="I9" s="91"/>
      <c r="L9" s="30"/>
    </row>
    <row r="10" spans="2:46" s="1" customFormat="1" ht="10.199999999999999">
      <c r="B10" s="30"/>
      <c r="I10" s="91"/>
      <c r="L10" s="30"/>
    </row>
    <row r="11" spans="2:46" s="1" customFormat="1" ht="12" customHeight="1">
      <c r="B11" s="30"/>
      <c r="D11" s="25" t="s">
        <v>18</v>
      </c>
      <c r="F11" s="16" t="s">
        <v>1</v>
      </c>
      <c r="I11" s="92" t="s">
        <v>19</v>
      </c>
      <c r="J11" s="16" t="s">
        <v>1</v>
      </c>
      <c r="L11" s="30"/>
    </row>
    <row r="12" spans="2:46" s="1" customFormat="1" ht="12" customHeight="1">
      <c r="B12" s="30"/>
      <c r="D12" s="25" t="s">
        <v>20</v>
      </c>
      <c r="F12" s="16" t="s">
        <v>21</v>
      </c>
      <c r="I12" s="92" t="s">
        <v>22</v>
      </c>
      <c r="J12" s="46" t="str">
        <f>'Rekapitulace stavby'!AN8</f>
        <v>17. 6. 2018</v>
      </c>
      <c r="L12" s="30"/>
    </row>
    <row r="13" spans="2:46" s="1" customFormat="1" ht="10.8" customHeight="1">
      <c r="B13" s="30"/>
      <c r="I13" s="91"/>
      <c r="L13" s="30"/>
    </row>
    <row r="14" spans="2:46" s="1" customFormat="1" ht="12" customHeight="1">
      <c r="B14" s="30"/>
      <c r="D14" s="25" t="s">
        <v>24</v>
      </c>
      <c r="I14" s="92" t="s">
        <v>25</v>
      </c>
      <c r="J14" s="16" t="str">
        <f>IF('Rekapitulace stavby'!AN10="","",'Rekapitulace stavby'!AN10)</f>
        <v/>
      </c>
      <c r="L14" s="30"/>
    </row>
    <row r="15" spans="2:46" s="1" customFormat="1" ht="18" customHeight="1">
      <c r="B15" s="30"/>
      <c r="E15" s="16" t="str">
        <f>IF('Rekapitulace stavby'!E11="","",'Rekapitulace stavby'!E11)</f>
        <v xml:space="preserve"> </v>
      </c>
      <c r="I15" s="92" t="s">
        <v>26</v>
      </c>
      <c r="J15" s="16" t="str">
        <f>IF('Rekapitulace stavby'!AN11="","",'Rekapitulace stavby'!AN11)</f>
        <v/>
      </c>
      <c r="L15" s="30"/>
    </row>
    <row r="16" spans="2:46" s="1" customFormat="1" ht="6.9" customHeight="1">
      <c r="B16" s="30"/>
      <c r="I16" s="91"/>
      <c r="L16" s="30"/>
    </row>
    <row r="17" spans="2:12" s="1" customFormat="1" ht="12" customHeight="1">
      <c r="B17" s="30"/>
      <c r="D17" s="25" t="s">
        <v>27</v>
      </c>
      <c r="I17" s="92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49" t="str">
        <f>'Rekapitulace stavby'!E14</f>
        <v>Vyplň údaj</v>
      </c>
      <c r="F18" s="226"/>
      <c r="G18" s="226"/>
      <c r="H18" s="226"/>
      <c r="I18" s="92" t="s">
        <v>26</v>
      </c>
      <c r="J18" s="26" t="str">
        <f>'Rekapitulace stavby'!AN14</f>
        <v>Vyplň údaj</v>
      </c>
      <c r="L18" s="30"/>
    </row>
    <row r="19" spans="2:12" s="1" customFormat="1" ht="6.9" customHeight="1">
      <c r="B19" s="30"/>
      <c r="I19" s="91"/>
      <c r="L19" s="30"/>
    </row>
    <row r="20" spans="2:12" s="1" customFormat="1" ht="12" customHeight="1">
      <c r="B20" s="30"/>
      <c r="D20" s="25" t="s">
        <v>29</v>
      </c>
      <c r="I20" s="92" t="s">
        <v>25</v>
      </c>
      <c r="J20" s="16" t="str">
        <f>IF('Rekapitulace stavby'!AN16="","",'Rekapitulace stavby'!AN16)</f>
        <v/>
      </c>
      <c r="L20" s="30"/>
    </row>
    <row r="21" spans="2:12" s="1" customFormat="1" ht="18" customHeight="1">
      <c r="B21" s="30"/>
      <c r="E21" s="16" t="str">
        <f>IF('Rekapitulace stavby'!E17="","",'Rekapitulace stavby'!E17)</f>
        <v xml:space="preserve"> </v>
      </c>
      <c r="I21" s="92" t="s">
        <v>26</v>
      </c>
      <c r="J21" s="16" t="str">
        <f>IF('Rekapitulace stavby'!AN17="","",'Rekapitulace stavby'!AN17)</f>
        <v/>
      </c>
      <c r="L21" s="30"/>
    </row>
    <row r="22" spans="2:12" s="1" customFormat="1" ht="6.9" customHeight="1">
      <c r="B22" s="30"/>
      <c r="I22" s="91"/>
      <c r="L22" s="30"/>
    </row>
    <row r="23" spans="2:12" s="1" customFormat="1" ht="12" customHeight="1">
      <c r="B23" s="30"/>
      <c r="D23" s="25" t="s">
        <v>31</v>
      </c>
      <c r="I23" s="92" t="s">
        <v>25</v>
      </c>
      <c r="J23" s="16" t="str">
        <f>IF('Rekapitulace stavby'!AN19="","",'Rekapitulace stavby'!AN19)</f>
        <v/>
      </c>
      <c r="L23" s="30"/>
    </row>
    <row r="24" spans="2:12" s="1" customFormat="1" ht="18" customHeight="1">
      <c r="B24" s="30"/>
      <c r="E24" s="16" t="str">
        <f>IF('Rekapitulace stavby'!E20="","",'Rekapitulace stavby'!E20)</f>
        <v xml:space="preserve"> </v>
      </c>
      <c r="I24" s="92" t="s">
        <v>26</v>
      </c>
      <c r="J24" s="16" t="str">
        <f>IF('Rekapitulace stavby'!AN20="","",'Rekapitulace stavby'!AN20)</f>
        <v/>
      </c>
      <c r="L24" s="30"/>
    </row>
    <row r="25" spans="2:12" s="1" customFormat="1" ht="6.9" customHeight="1">
      <c r="B25" s="30"/>
      <c r="I25" s="91"/>
      <c r="L25" s="30"/>
    </row>
    <row r="26" spans="2:12" s="1" customFormat="1" ht="12" customHeight="1">
      <c r="B26" s="30"/>
      <c r="D26" s="25" t="s">
        <v>32</v>
      </c>
      <c r="I26" s="91"/>
      <c r="L26" s="30"/>
    </row>
    <row r="27" spans="2:12" s="7" customFormat="1" ht="16.5" customHeight="1">
      <c r="B27" s="93"/>
      <c r="E27" s="230" t="s">
        <v>1</v>
      </c>
      <c r="F27" s="230"/>
      <c r="G27" s="230"/>
      <c r="H27" s="230"/>
      <c r="I27" s="94"/>
      <c r="L27" s="93"/>
    </row>
    <row r="28" spans="2:12" s="1" customFormat="1" ht="6.9" customHeight="1">
      <c r="B28" s="30"/>
      <c r="I28" s="91"/>
      <c r="L28" s="30"/>
    </row>
    <row r="29" spans="2:12" s="1" customFormat="1" ht="6.9" customHeight="1">
      <c r="B29" s="30"/>
      <c r="D29" s="47"/>
      <c r="E29" s="47"/>
      <c r="F29" s="47"/>
      <c r="G29" s="47"/>
      <c r="H29" s="47"/>
      <c r="I29" s="95"/>
      <c r="J29" s="47"/>
      <c r="K29" s="47"/>
      <c r="L29" s="30"/>
    </row>
    <row r="30" spans="2:12" s="1" customFormat="1" ht="25.35" customHeight="1">
      <c r="B30" s="30"/>
      <c r="D30" s="96" t="s">
        <v>33</v>
      </c>
      <c r="I30" s="91"/>
      <c r="J30" s="60">
        <f>ROUND(J90, 2)</f>
        <v>0</v>
      </c>
      <c r="L30" s="30"/>
    </row>
    <row r="31" spans="2:12" s="1" customFormat="1" ht="6.9" customHeight="1">
      <c r="B31" s="30"/>
      <c r="D31" s="47"/>
      <c r="E31" s="47"/>
      <c r="F31" s="47"/>
      <c r="G31" s="47"/>
      <c r="H31" s="47"/>
      <c r="I31" s="95"/>
      <c r="J31" s="47"/>
      <c r="K31" s="47"/>
      <c r="L31" s="30"/>
    </row>
    <row r="32" spans="2:12" s="1" customFormat="1" ht="14.4" customHeight="1">
      <c r="B32" s="30"/>
      <c r="F32" s="33" t="s">
        <v>35</v>
      </c>
      <c r="I32" s="97" t="s">
        <v>34</v>
      </c>
      <c r="J32" s="33" t="s">
        <v>36</v>
      </c>
      <c r="L32" s="30"/>
    </row>
    <row r="33" spans="2:12" s="1" customFormat="1" ht="14.4" customHeight="1">
      <c r="B33" s="30"/>
      <c r="D33" s="25" t="s">
        <v>37</v>
      </c>
      <c r="E33" s="25" t="s">
        <v>38</v>
      </c>
      <c r="F33" s="98">
        <f>ROUND((SUM(BE90:BE217)),  2)</f>
        <v>0</v>
      </c>
      <c r="I33" s="99">
        <v>0.21</v>
      </c>
      <c r="J33" s="98">
        <f>ROUND(((SUM(BE90:BE217))*I33),  2)</f>
        <v>0</v>
      </c>
      <c r="L33" s="30"/>
    </row>
    <row r="34" spans="2:12" s="1" customFormat="1" ht="14.4" customHeight="1">
      <c r="B34" s="30"/>
      <c r="E34" s="25" t="s">
        <v>39</v>
      </c>
      <c r="F34" s="98">
        <f>ROUND((SUM(BF90:BF217)),  2)</f>
        <v>0</v>
      </c>
      <c r="I34" s="99">
        <v>0.15</v>
      </c>
      <c r="J34" s="98">
        <f>ROUND(((SUM(BF90:BF217))*I34),  2)</f>
        <v>0</v>
      </c>
      <c r="L34" s="30"/>
    </row>
    <row r="35" spans="2:12" s="1" customFormat="1" ht="14.4" hidden="1" customHeight="1">
      <c r="B35" s="30"/>
      <c r="E35" s="25" t="s">
        <v>40</v>
      </c>
      <c r="F35" s="98">
        <f>ROUND((SUM(BG90:BG217)),  2)</f>
        <v>0</v>
      </c>
      <c r="I35" s="99">
        <v>0.21</v>
      </c>
      <c r="J35" s="98">
        <f>0</f>
        <v>0</v>
      </c>
      <c r="L35" s="30"/>
    </row>
    <row r="36" spans="2:12" s="1" customFormat="1" ht="14.4" hidden="1" customHeight="1">
      <c r="B36" s="30"/>
      <c r="E36" s="25" t="s">
        <v>41</v>
      </c>
      <c r="F36" s="98">
        <f>ROUND((SUM(BH90:BH217)),  2)</f>
        <v>0</v>
      </c>
      <c r="I36" s="99">
        <v>0.15</v>
      </c>
      <c r="J36" s="98">
        <f>0</f>
        <v>0</v>
      </c>
      <c r="L36" s="30"/>
    </row>
    <row r="37" spans="2:12" s="1" customFormat="1" ht="14.4" hidden="1" customHeight="1">
      <c r="B37" s="30"/>
      <c r="E37" s="25" t="s">
        <v>42</v>
      </c>
      <c r="F37" s="98">
        <f>ROUND((SUM(BI90:BI217)),  2)</f>
        <v>0</v>
      </c>
      <c r="I37" s="99">
        <v>0</v>
      </c>
      <c r="J37" s="98">
        <f>0</f>
        <v>0</v>
      </c>
      <c r="L37" s="30"/>
    </row>
    <row r="38" spans="2:12" s="1" customFormat="1" ht="6.9" customHeight="1">
      <c r="B38" s="30"/>
      <c r="I38" s="91"/>
      <c r="L38" s="30"/>
    </row>
    <row r="39" spans="2:12" s="1" customFormat="1" ht="25.35" customHeight="1">
      <c r="B39" s="30"/>
      <c r="C39" s="100"/>
      <c r="D39" s="101" t="s">
        <v>43</v>
      </c>
      <c r="E39" s="51"/>
      <c r="F39" s="51"/>
      <c r="G39" s="102" t="s">
        <v>44</v>
      </c>
      <c r="H39" s="103" t="s">
        <v>45</v>
      </c>
      <c r="I39" s="104"/>
      <c r="J39" s="105">
        <f>SUM(J30:J37)</f>
        <v>0</v>
      </c>
      <c r="K39" s="106"/>
      <c r="L39" s="30"/>
    </row>
    <row r="40" spans="2:12" s="1" customFormat="1" ht="14.4" customHeight="1">
      <c r="B40" s="39"/>
      <c r="C40" s="40"/>
      <c r="D40" s="40"/>
      <c r="E40" s="40"/>
      <c r="F40" s="40"/>
      <c r="G40" s="40"/>
      <c r="H40" s="40"/>
      <c r="I40" s="107"/>
      <c r="J40" s="40"/>
      <c r="K40" s="40"/>
      <c r="L40" s="30"/>
    </row>
    <row r="44" spans="2:12" s="1" customFormat="1" ht="6.9" customHeight="1">
      <c r="B44" s="41"/>
      <c r="C44" s="42"/>
      <c r="D44" s="42"/>
      <c r="E44" s="42"/>
      <c r="F44" s="42"/>
      <c r="G44" s="42"/>
      <c r="H44" s="42"/>
      <c r="I44" s="108"/>
      <c r="J44" s="42"/>
      <c r="K44" s="42"/>
      <c r="L44" s="30"/>
    </row>
    <row r="45" spans="2:12" s="1" customFormat="1" ht="24.9" customHeight="1">
      <c r="B45" s="30"/>
      <c r="C45" s="20" t="s">
        <v>111</v>
      </c>
      <c r="I45" s="91"/>
      <c r="L45" s="30"/>
    </row>
    <row r="46" spans="2:12" s="1" customFormat="1" ht="6.9" customHeight="1">
      <c r="B46" s="30"/>
      <c r="I46" s="91"/>
      <c r="L46" s="30"/>
    </row>
    <row r="47" spans="2:12" s="1" customFormat="1" ht="12" customHeight="1">
      <c r="B47" s="30"/>
      <c r="C47" s="25" t="s">
        <v>16</v>
      </c>
      <c r="I47" s="91"/>
      <c r="L47" s="30"/>
    </row>
    <row r="48" spans="2:12" s="1" customFormat="1" ht="16.5" customHeight="1">
      <c r="B48" s="30"/>
      <c r="E48" s="247" t="str">
        <f>E7</f>
        <v>Hala Klimeška - III. etapa</v>
      </c>
      <c r="F48" s="248"/>
      <c r="G48" s="248"/>
      <c r="H48" s="248"/>
      <c r="I48" s="91"/>
      <c r="L48" s="30"/>
    </row>
    <row r="49" spans="2:47" s="1" customFormat="1" ht="12" customHeight="1">
      <c r="B49" s="30"/>
      <c r="C49" s="25" t="s">
        <v>108</v>
      </c>
      <c r="I49" s="91"/>
      <c r="L49" s="30"/>
    </row>
    <row r="50" spans="2:47" s="1" customFormat="1" ht="16.5" customHeight="1">
      <c r="B50" s="30"/>
      <c r="E50" s="223" t="str">
        <f>E9</f>
        <v>D09 - Silnoproud</v>
      </c>
      <c r="F50" s="222"/>
      <c r="G50" s="222"/>
      <c r="H50" s="222"/>
      <c r="I50" s="91"/>
      <c r="L50" s="30"/>
    </row>
    <row r="51" spans="2:47" s="1" customFormat="1" ht="6.9" customHeight="1">
      <c r="B51" s="30"/>
      <c r="I51" s="91"/>
      <c r="L51" s="30"/>
    </row>
    <row r="52" spans="2:47" s="1" customFormat="1" ht="12" customHeight="1">
      <c r="B52" s="30"/>
      <c r="C52" s="25" t="s">
        <v>20</v>
      </c>
      <c r="F52" s="16" t="str">
        <f>F12</f>
        <v xml:space="preserve"> </v>
      </c>
      <c r="I52" s="92" t="s">
        <v>22</v>
      </c>
      <c r="J52" s="46" t="str">
        <f>IF(J12="","",J12)</f>
        <v>17. 6. 2018</v>
      </c>
      <c r="L52" s="30"/>
    </row>
    <row r="53" spans="2:47" s="1" customFormat="1" ht="6.9" customHeight="1">
      <c r="B53" s="30"/>
      <c r="I53" s="91"/>
      <c r="L53" s="30"/>
    </row>
    <row r="54" spans="2:47" s="1" customFormat="1" ht="13.65" customHeight="1">
      <c r="B54" s="30"/>
      <c r="C54" s="25" t="s">
        <v>24</v>
      </c>
      <c r="F54" s="16" t="str">
        <f>E15</f>
        <v xml:space="preserve"> </v>
      </c>
      <c r="I54" s="92" t="s">
        <v>29</v>
      </c>
      <c r="J54" s="28" t="str">
        <f>E21</f>
        <v xml:space="preserve"> </v>
      </c>
      <c r="L54" s="30"/>
    </row>
    <row r="55" spans="2:47" s="1" customFormat="1" ht="13.65" customHeight="1">
      <c r="B55" s="30"/>
      <c r="C55" s="25" t="s">
        <v>27</v>
      </c>
      <c r="F55" s="16" t="str">
        <f>IF(E18="","",E18)</f>
        <v>Vyplň údaj</v>
      </c>
      <c r="I55" s="92" t="s">
        <v>31</v>
      </c>
      <c r="J55" s="28" t="str">
        <f>E24</f>
        <v xml:space="preserve"> </v>
      </c>
      <c r="L55" s="30"/>
    </row>
    <row r="56" spans="2:47" s="1" customFormat="1" ht="10.35" customHeight="1">
      <c r="B56" s="30"/>
      <c r="I56" s="91"/>
      <c r="L56" s="30"/>
    </row>
    <row r="57" spans="2:47" s="1" customFormat="1" ht="29.25" customHeight="1">
      <c r="B57" s="30"/>
      <c r="C57" s="109" t="s">
        <v>112</v>
      </c>
      <c r="D57" s="100"/>
      <c r="E57" s="100"/>
      <c r="F57" s="100"/>
      <c r="G57" s="100"/>
      <c r="H57" s="100"/>
      <c r="I57" s="110"/>
      <c r="J57" s="111" t="s">
        <v>113</v>
      </c>
      <c r="K57" s="100"/>
      <c r="L57" s="30"/>
    </row>
    <row r="58" spans="2:47" s="1" customFormat="1" ht="10.35" customHeight="1">
      <c r="B58" s="30"/>
      <c r="I58" s="91"/>
      <c r="L58" s="30"/>
    </row>
    <row r="59" spans="2:47" s="1" customFormat="1" ht="22.8" customHeight="1">
      <c r="B59" s="30"/>
      <c r="C59" s="112" t="s">
        <v>114</v>
      </c>
      <c r="I59" s="91"/>
      <c r="J59" s="60">
        <f>J90</f>
        <v>0</v>
      </c>
      <c r="L59" s="30"/>
      <c r="AU59" s="16" t="s">
        <v>115</v>
      </c>
    </row>
    <row r="60" spans="2:47" s="8" customFormat="1" ht="24.9" customHeight="1">
      <c r="B60" s="113"/>
      <c r="D60" s="114" t="s">
        <v>1169</v>
      </c>
      <c r="E60" s="115"/>
      <c r="F60" s="115"/>
      <c r="G60" s="115"/>
      <c r="H60" s="115"/>
      <c r="I60" s="116"/>
      <c r="J60" s="117">
        <f>J91</f>
        <v>0</v>
      </c>
      <c r="L60" s="113"/>
    </row>
    <row r="61" spans="2:47" s="9" customFormat="1" ht="19.95" customHeight="1">
      <c r="B61" s="118"/>
      <c r="D61" s="119" t="s">
        <v>1170</v>
      </c>
      <c r="E61" s="120"/>
      <c r="F61" s="120"/>
      <c r="G61" s="120"/>
      <c r="H61" s="120"/>
      <c r="I61" s="121"/>
      <c r="J61" s="122">
        <f>J92</f>
        <v>0</v>
      </c>
      <c r="L61" s="118"/>
    </row>
    <row r="62" spans="2:47" s="9" customFormat="1" ht="19.95" customHeight="1">
      <c r="B62" s="118"/>
      <c r="D62" s="119" t="s">
        <v>1171</v>
      </c>
      <c r="E62" s="120"/>
      <c r="F62" s="120"/>
      <c r="G62" s="120"/>
      <c r="H62" s="120"/>
      <c r="I62" s="121"/>
      <c r="J62" s="122">
        <f>J96</f>
        <v>0</v>
      </c>
      <c r="L62" s="118"/>
    </row>
    <row r="63" spans="2:47" s="9" customFormat="1" ht="19.95" customHeight="1">
      <c r="B63" s="118"/>
      <c r="D63" s="119" t="s">
        <v>1172</v>
      </c>
      <c r="E63" s="120"/>
      <c r="F63" s="120"/>
      <c r="G63" s="120"/>
      <c r="H63" s="120"/>
      <c r="I63" s="121"/>
      <c r="J63" s="122">
        <f>J101</f>
        <v>0</v>
      </c>
      <c r="L63" s="118"/>
    </row>
    <row r="64" spans="2:47" s="8" customFormat="1" ht="24.9" customHeight="1">
      <c r="B64" s="113"/>
      <c r="D64" s="114" t="s">
        <v>1173</v>
      </c>
      <c r="E64" s="115"/>
      <c r="F64" s="115"/>
      <c r="G64" s="115"/>
      <c r="H64" s="115"/>
      <c r="I64" s="116"/>
      <c r="J64" s="117">
        <f>J116</f>
        <v>0</v>
      </c>
      <c r="L64" s="113"/>
    </row>
    <row r="65" spans="2:12" s="9" customFormat="1" ht="19.95" customHeight="1">
      <c r="B65" s="118"/>
      <c r="D65" s="119" t="s">
        <v>1174</v>
      </c>
      <c r="E65" s="120"/>
      <c r="F65" s="120"/>
      <c r="G65" s="120"/>
      <c r="H65" s="120"/>
      <c r="I65" s="121"/>
      <c r="J65" s="122">
        <f>J145</f>
        <v>0</v>
      </c>
      <c r="L65" s="118"/>
    </row>
    <row r="66" spans="2:12" s="8" customFormat="1" ht="24.9" customHeight="1">
      <c r="B66" s="113"/>
      <c r="D66" s="114" t="s">
        <v>1175</v>
      </c>
      <c r="E66" s="115"/>
      <c r="F66" s="115"/>
      <c r="G66" s="115"/>
      <c r="H66" s="115"/>
      <c r="I66" s="116"/>
      <c r="J66" s="117">
        <f>J163</f>
        <v>0</v>
      </c>
      <c r="L66" s="113"/>
    </row>
    <row r="67" spans="2:12" s="8" customFormat="1" ht="24.9" customHeight="1">
      <c r="B67" s="113"/>
      <c r="D67" s="114" t="s">
        <v>1176</v>
      </c>
      <c r="E67" s="115"/>
      <c r="F67" s="115"/>
      <c r="G67" s="115"/>
      <c r="H67" s="115"/>
      <c r="I67" s="116"/>
      <c r="J67" s="117">
        <f>J169</f>
        <v>0</v>
      </c>
      <c r="L67" s="113"/>
    </row>
    <row r="68" spans="2:12" s="9" customFormat="1" ht="19.95" customHeight="1">
      <c r="B68" s="118"/>
      <c r="D68" s="119" t="s">
        <v>1177</v>
      </c>
      <c r="E68" s="120"/>
      <c r="F68" s="120"/>
      <c r="G68" s="120"/>
      <c r="H68" s="120"/>
      <c r="I68" s="121"/>
      <c r="J68" s="122">
        <f>J176</f>
        <v>0</v>
      </c>
      <c r="L68" s="118"/>
    </row>
    <row r="69" spans="2:12" s="8" customFormat="1" ht="24.9" customHeight="1">
      <c r="B69" s="113"/>
      <c r="D69" s="114" t="s">
        <v>1178</v>
      </c>
      <c r="E69" s="115"/>
      <c r="F69" s="115"/>
      <c r="G69" s="115"/>
      <c r="H69" s="115"/>
      <c r="I69" s="116"/>
      <c r="J69" s="117">
        <f>J182</f>
        <v>0</v>
      </c>
      <c r="L69" s="113"/>
    </row>
    <row r="70" spans="2:12" s="8" customFormat="1" ht="24.9" customHeight="1">
      <c r="B70" s="113"/>
      <c r="D70" s="114" t="s">
        <v>1179</v>
      </c>
      <c r="E70" s="115"/>
      <c r="F70" s="115"/>
      <c r="G70" s="115"/>
      <c r="H70" s="115"/>
      <c r="I70" s="116"/>
      <c r="J70" s="117">
        <f>J202</f>
        <v>0</v>
      </c>
      <c r="L70" s="113"/>
    </row>
    <row r="71" spans="2:12" s="1" customFormat="1" ht="21.75" customHeight="1">
      <c r="B71" s="30"/>
      <c r="I71" s="91"/>
      <c r="L71" s="30"/>
    </row>
    <row r="72" spans="2:12" s="1" customFormat="1" ht="6.9" customHeight="1">
      <c r="B72" s="39"/>
      <c r="C72" s="40"/>
      <c r="D72" s="40"/>
      <c r="E72" s="40"/>
      <c r="F72" s="40"/>
      <c r="G72" s="40"/>
      <c r="H72" s="40"/>
      <c r="I72" s="107"/>
      <c r="J72" s="40"/>
      <c r="K72" s="40"/>
      <c r="L72" s="30"/>
    </row>
    <row r="76" spans="2:12" s="1" customFormat="1" ht="6.9" customHeight="1">
      <c r="B76" s="41"/>
      <c r="C76" s="42"/>
      <c r="D76" s="42"/>
      <c r="E76" s="42"/>
      <c r="F76" s="42"/>
      <c r="G76" s="42"/>
      <c r="H76" s="42"/>
      <c r="I76" s="108"/>
      <c r="J76" s="42"/>
      <c r="K76" s="42"/>
      <c r="L76" s="30"/>
    </row>
    <row r="77" spans="2:12" s="1" customFormat="1" ht="24.9" customHeight="1">
      <c r="B77" s="30"/>
      <c r="C77" s="20" t="s">
        <v>139</v>
      </c>
      <c r="I77" s="91"/>
      <c r="L77" s="30"/>
    </row>
    <row r="78" spans="2:12" s="1" customFormat="1" ht="6.9" customHeight="1">
      <c r="B78" s="30"/>
      <c r="I78" s="91"/>
      <c r="L78" s="30"/>
    </row>
    <row r="79" spans="2:12" s="1" customFormat="1" ht="12" customHeight="1">
      <c r="B79" s="30"/>
      <c r="C79" s="25" t="s">
        <v>16</v>
      </c>
      <c r="I79" s="91"/>
      <c r="L79" s="30"/>
    </row>
    <row r="80" spans="2:12" s="1" customFormat="1" ht="16.5" customHeight="1">
      <c r="B80" s="30"/>
      <c r="E80" s="247" t="str">
        <f>E7</f>
        <v>Hala Klimeška - III. etapa</v>
      </c>
      <c r="F80" s="248"/>
      <c r="G80" s="248"/>
      <c r="H80" s="248"/>
      <c r="I80" s="91"/>
      <c r="L80" s="30"/>
    </row>
    <row r="81" spans="2:65" s="1" customFormat="1" ht="12" customHeight="1">
      <c r="B81" s="30"/>
      <c r="C81" s="25" t="s">
        <v>108</v>
      </c>
      <c r="I81" s="91"/>
      <c r="L81" s="30"/>
    </row>
    <row r="82" spans="2:65" s="1" customFormat="1" ht="16.5" customHeight="1">
      <c r="B82" s="30"/>
      <c r="E82" s="223" t="str">
        <f>E9</f>
        <v>D09 - Silnoproud</v>
      </c>
      <c r="F82" s="222"/>
      <c r="G82" s="222"/>
      <c r="H82" s="222"/>
      <c r="I82" s="91"/>
      <c r="L82" s="30"/>
    </row>
    <row r="83" spans="2:65" s="1" customFormat="1" ht="6.9" customHeight="1">
      <c r="B83" s="30"/>
      <c r="I83" s="91"/>
      <c r="L83" s="30"/>
    </row>
    <row r="84" spans="2:65" s="1" customFormat="1" ht="12" customHeight="1">
      <c r="B84" s="30"/>
      <c r="C84" s="25" t="s">
        <v>20</v>
      </c>
      <c r="F84" s="16" t="str">
        <f>F12</f>
        <v xml:space="preserve"> </v>
      </c>
      <c r="I84" s="92" t="s">
        <v>22</v>
      </c>
      <c r="J84" s="46" t="str">
        <f>IF(J12="","",J12)</f>
        <v>17. 6. 2018</v>
      </c>
      <c r="L84" s="30"/>
    </row>
    <row r="85" spans="2:65" s="1" customFormat="1" ht="6.9" customHeight="1">
      <c r="B85" s="30"/>
      <c r="I85" s="91"/>
      <c r="L85" s="30"/>
    </row>
    <row r="86" spans="2:65" s="1" customFormat="1" ht="13.65" customHeight="1">
      <c r="B86" s="30"/>
      <c r="C86" s="25" t="s">
        <v>24</v>
      </c>
      <c r="F86" s="16" t="str">
        <f>E15</f>
        <v xml:space="preserve"> </v>
      </c>
      <c r="I86" s="92" t="s">
        <v>29</v>
      </c>
      <c r="J86" s="28" t="str">
        <f>E21</f>
        <v xml:space="preserve"> </v>
      </c>
      <c r="L86" s="30"/>
    </row>
    <row r="87" spans="2:65" s="1" customFormat="1" ht="13.65" customHeight="1">
      <c r="B87" s="30"/>
      <c r="C87" s="25" t="s">
        <v>27</v>
      </c>
      <c r="F87" s="16" t="str">
        <f>IF(E18="","",E18)</f>
        <v>Vyplň údaj</v>
      </c>
      <c r="I87" s="92" t="s">
        <v>31</v>
      </c>
      <c r="J87" s="28" t="str">
        <f>E24</f>
        <v xml:space="preserve"> </v>
      </c>
      <c r="L87" s="30"/>
    </row>
    <row r="88" spans="2:65" s="1" customFormat="1" ht="10.35" customHeight="1">
      <c r="B88" s="30"/>
      <c r="I88" s="91"/>
      <c r="L88" s="30"/>
    </row>
    <row r="89" spans="2:65" s="10" customFormat="1" ht="29.25" customHeight="1">
      <c r="B89" s="123"/>
      <c r="C89" s="124" t="s">
        <v>140</v>
      </c>
      <c r="D89" s="125" t="s">
        <v>52</v>
      </c>
      <c r="E89" s="125" t="s">
        <v>48</v>
      </c>
      <c r="F89" s="125" t="s">
        <v>49</v>
      </c>
      <c r="G89" s="125" t="s">
        <v>141</v>
      </c>
      <c r="H89" s="125" t="s">
        <v>142</v>
      </c>
      <c r="I89" s="126" t="s">
        <v>143</v>
      </c>
      <c r="J89" s="127" t="s">
        <v>113</v>
      </c>
      <c r="K89" s="128" t="s">
        <v>144</v>
      </c>
      <c r="L89" s="123"/>
      <c r="M89" s="53" t="s">
        <v>1</v>
      </c>
      <c r="N89" s="54" t="s">
        <v>37</v>
      </c>
      <c r="O89" s="54" t="s">
        <v>145</v>
      </c>
      <c r="P89" s="54" t="s">
        <v>146</v>
      </c>
      <c r="Q89" s="54" t="s">
        <v>147</v>
      </c>
      <c r="R89" s="54" t="s">
        <v>148</v>
      </c>
      <c r="S89" s="54" t="s">
        <v>149</v>
      </c>
      <c r="T89" s="55" t="s">
        <v>150</v>
      </c>
    </row>
    <row r="90" spans="2:65" s="1" customFormat="1" ht="22.8" customHeight="1">
      <c r="B90" s="30"/>
      <c r="C90" s="58" t="s">
        <v>151</v>
      </c>
      <c r="I90" s="91"/>
      <c r="J90" s="129">
        <f>BK90</f>
        <v>0</v>
      </c>
      <c r="L90" s="30"/>
      <c r="M90" s="56"/>
      <c r="N90" s="47"/>
      <c r="O90" s="47"/>
      <c r="P90" s="130">
        <f>P91+P116+P163+P169+P182+P202</f>
        <v>0</v>
      </c>
      <c r="Q90" s="47"/>
      <c r="R90" s="130">
        <f>R91+R116+R163+R169+R182+R202</f>
        <v>0</v>
      </c>
      <c r="S90" s="47"/>
      <c r="T90" s="131">
        <f>T91+T116+T163+T169+T182+T202</f>
        <v>0</v>
      </c>
      <c r="AT90" s="16" t="s">
        <v>66</v>
      </c>
      <c r="AU90" s="16" t="s">
        <v>115</v>
      </c>
      <c r="BK90" s="132">
        <f>BK91+BK116+BK163+BK169+BK182+BK202</f>
        <v>0</v>
      </c>
    </row>
    <row r="91" spans="2:65" s="11" customFormat="1" ht="25.95" customHeight="1">
      <c r="B91" s="133"/>
      <c r="D91" s="134" t="s">
        <v>66</v>
      </c>
      <c r="E91" s="135" t="s">
        <v>1180</v>
      </c>
      <c r="F91" s="135" t="s">
        <v>1181</v>
      </c>
      <c r="I91" s="136"/>
      <c r="J91" s="137">
        <f>BK91</f>
        <v>0</v>
      </c>
      <c r="L91" s="133"/>
      <c r="M91" s="138"/>
      <c r="N91" s="139"/>
      <c r="O91" s="139"/>
      <c r="P91" s="140">
        <f>P92+P96+P101</f>
        <v>0</v>
      </c>
      <c r="Q91" s="139"/>
      <c r="R91" s="140">
        <f>R92+R96+R101</f>
        <v>0</v>
      </c>
      <c r="S91" s="139"/>
      <c r="T91" s="141">
        <f>T92+T96+T101</f>
        <v>0</v>
      </c>
      <c r="AR91" s="134" t="s">
        <v>75</v>
      </c>
      <c r="AT91" s="142" t="s">
        <v>66</v>
      </c>
      <c r="AU91" s="142" t="s">
        <v>67</v>
      </c>
      <c r="AY91" s="134" t="s">
        <v>154</v>
      </c>
      <c r="BK91" s="143">
        <f>BK92+BK96+BK101</f>
        <v>0</v>
      </c>
    </row>
    <row r="92" spans="2:65" s="11" customFormat="1" ht="22.8" customHeight="1">
      <c r="B92" s="133"/>
      <c r="D92" s="134" t="s">
        <v>66</v>
      </c>
      <c r="E92" s="144" t="s">
        <v>1182</v>
      </c>
      <c r="F92" s="144" t="s">
        <v>1183</v>
      </c>
      <c r="I92" s="136"/>
      <c r="J92" s="145">
        <f>BK92</f>
        <v>0</v>
      </c>
      <c r="L92" s="133"/>
      <c r="M92" s="138"/>
      <c r="N92" s="139"/>
      <c r="O92" s="139"/>
      <c r="P92" s="140">
        <f>SUM(P93:P95)</f>
        <v>0</v>
      </c>
      <c r="Q92" s="139"/>
      <c r="R92" s="140">
        <f>SUM(R93:R95)</f>
        <v>0</v>
      </c>
      <c r="S92" s="139"/>
      <c r="T92" s="141">
        <f>SUM(T93:T95)</f>
        <v>0</v>
      </c>
      <c r="AR92" s="134" t="s">
        <v>75</v>
      </c>
      <c r="AT92" s="142" t="s">
        <v>66</v>
      </c>
      <c r="AU92" s="142" t="s">
        <v>75</v>
      </c>
      <c r="AY92" s="134" t="s">
        <v>154</v>
      </c>
      <c r="BK92" s="143">
        <f>SUM(BK93:BK95)</f>
        <v>0</v>
      </c>
    </row>
    <row r="93" spans="2:65" s="1" customFormat="1" ht="16.5" customHeight="1">
      <c r="B93" s="146"/>
      <c r="C93" s="147" t="s">
        <v>67</v>
      </c>
      <c r="D93" s="147" t="s">
        <v>156</v>
      </c>
      <c r="E93" s="148" t="s">
        <v>1184</v>
      </c>
      <c r="F93" s="149" t="s">
        <v>1185</v>
      </c>
      <c r="G93" s="150" t="s">
        <v>822</v>
      </c>
      <c r="H93" s="151">
        <v>1</v>
      </c>
      <c r="I93" s="152"/>
      <c r="J93" s="153">
        <f>ROUND(I93*H93,2)</f>
        <v>0</v>
      </c>
      <c r="K93" s="149" t="s">
        <v>1</v>
      </c>
      <c r="L93" s="30"/>
      <c r="M93" s="154" t="s">
        <v>1</v>
      </c>
      <c r="N93" s="155" t="s">
        <v>38</v>
      </c>
      <c r="O93" s="49"/>
      <c r="P93" s="156">
        <f>O93*H93</f>
        <v>0</v>
      </c>
      <c r="Q93" s="156">
        <v>0</v>
      </c>
      <c r="R93" s="156">
        <f>Q93*H93</f>
        <v>0</v>
      </c>
      <c r="S93" s="156">
        <v>0</v>
      </c>
      <c r="T93" s="157">
        <f>S93*H93</f>
        <v>0</v>
      </c>
      <c r="AR93" s="16" t="s">
        <v>161</v>
      </c>
      <c r="AT93" s="16" t="s">
        <v>156</v>
      </c>
      <c r="AU93" s="16" t="s">
        <v>77</v>
      </c>
      <c r="AY93" s="16" t="s">
        <v>154</v>
      </c>
      <c r="BE93" s="158">
        <f>IF(N93="základní",J93,0)</f>
        <v>0</v>
      </c>
      <c r="BF93" s="158">
        <f>IF(N93="snížená",J93,0)</f>
        <v>0</v>
      </c>
      <c r="BG93" s="158">
        <f>IF(N93="zákl. přenesená",J93,0)</f>
        <v>0</v>
      </c>
      <c r="BH93" s="158">
        <f>IF(N93="sníž. přenesená",J93,0)</f>
        <v>0</v>
      </c>
      <c r="BI93" s="158">
        <f>IF(N93="nulová",J93,0)</f>
        <v>0</v>
      </c>
      <c r="BJ93" s="16" t="s">
        <v>75</v>
      </c>
      <c r="BK93" s="158">
        <f>ROUND(I93*H93,2)</f>
        <v>0</v>
      </c>
      <c r="BL93" s="16" t="s">
        <v>161</v>
      </c>
      <c r="BM93" s="16" t="s">
        <v>235</v>
      </c>
    </row>
    <row r="94" spans="2:65" s="1" customFormat="1" ht="16.5" customHeight="1">
      <c r="B94" s="146"/>
      <c r="C94" s="147" t="s">
        <v>67</v>
      </c>
      <c r="D94" s="147" t="s">
        <v>156</v>
      </c>
      <c r="E94" s="148" t="s">
        <v>1186</v>
      </c>
      <c r="F94" s="149" t="s">
        <v>1187</v>
      </c>
      <c r="G94" s="150" t="s">
        <v>832</v>
      </c>
      <c r="H94" s="151">
        <v>1</v>
      </c>
      <c r="I94" s="152"/>
      <c r="J94" s="153">
        <f>ROUND(I94*H94,2)</f>
        <v>0</v>
      </c>
      <c r="K94" s="149" t="s">
        <v>1</v>
      </c>
      <c r="L94" s="30"/>
      <c r="M94" s="154" t="s">
        <v>1</v>
      </c>
      <c r="N94" s="155" t="s">
        <v>38</v>
      </c>
      <c r="O94" s="49"/>
      <c r="P94" s="156">
        <f>O94*H94</f>
        <v>0</v>
      </c>
      <c r="Q94" s="156">
        <v>0</v>
      </c>
      <c r="R94" s="156">
        <f>Q94*H94</f>
        <v>0</v>
      </c>
      <c r="S94" s="156">
        <v>0</v>
      </c>
      <c r="T94" s="157">
        <f>S94*H94</f>
        <v>0</v>
      </c>
      <c r="AR94" s="16" t="s">
        <v>161</v>
      </c>
      <c r="AT94" s="16" t="s">
        <v>156</v>
      </c>
      <c r="AU94" s="16" t="s">
        <v>77</v>
      </c>
      <c r="AY94" s="16" t="s">
        <v>154</v>
      </c>
      <c r="BE94" s="158">
        <f>IF(N94="základní",J94,0)</f>
        <v>0</v>
      </c>
      <c r="BF94" s="158">
        <f>IF(N94="snížená",J94,0)</f>
        <v>0</v>
      </c>
      <c r="BG94" s="158">
        <f>IF(N94="zákl. přenesená",J94,0)</f>
        <v>0</v>
      </c>
      <c r="BH94" s="158">
        <f>IF(N94="sníž. přenesená",J94,0)</f>
        <v>0</v>
      </c>
      <c r="BI94" s="158">
        <f>IF(N94="nulová",J94,0)</f>
        <v>0</v>
      </c>
      <c r="BJ94" s="16" t="s">
        <v>75</v>
      </c>
      <c r="BK94" s="158">
        <f>ROUND(I94*H94,2)</f>
        <v>0</v>
      </c>
      <c r="BL94" s="16" t="s">
        <v>161</v>
      </c>
      <c r="BM94" s="16" t="s">
        <v>395</v>
      </c>
    </row>
    <row r="95" spans="2:65" s="1" customFormat="1" ht="16.5" customHeight="1">
      <c r="B95" s="146"/>
      <c r="C95" s="147" t="s">
        <v>67</v>
      </c>
      <c r="D95" s="147" t="s">
        <v>156</v>
      </c>
      <c r="E95" s="148" t="s">
        <v>1188</v>
      </c>
      <c r="F95" s="149" t="s">
        <v>1189</v>
      </c>
      <c r="G95" s="150" t="s">
        <v>832</v>
      </c>
      <c r="H95" s="151">
        <v>1</v>
      </c>
      <c r="I95" s="152"/>
      <c r="J95" s="153">
        <f>ROUND(I95*H95,2)</f>
        <v>0</v>
      </c>
      <c r="K95" s="149" t="s">
        <v>1</v>
      </c>
      <c r="L95" s="30"/>
      <c r="M95" s="154" t="s">
        <v>1</v>
      </c>
      <c r="N95" s="155" t="s">
        <v>38</v>
      </c>
      <c r="O95" s="49"/>
      <c r="P95" s="156">
        <f>O95*H95</f>
        <v>0</v>
      </c>
      <c r="Q95" s="156">
        <v>0</v>
      </c>
      <c r="R95" s="156">
        <f>Q95*H95</f>
        <v>0</v>
      </c>
      <c r="S95" s="156">
        <v>0</v>
      </c>
      <c r="T95" s="157">
        <f>S95*H95</f>
        <v>0</v>
      </c>
      <c r="AR95" s="16" t="s">
        <v>161</v>
      </c>
      <c r="AT95" s="16" t="s">
        <v>156</v>
      </c>
      <c r="AU95" s="16" t="s">
        <v>77</v>
      </c>
      <c r="AY95" s="16" t="s">
        <v>154</v>
      </c>
      <c r="BE95" s="158">
        <f>IF(N95="základní",J95,0)</f>
        <v>0</v>
      </c>
      <c r="BF95" s="158">
        <f>IF(N95="snížená",J95,0)</f>
        <v>0</v>
      </c>
      <c r="BG95" s="158">
        <f>IF(N95="zákl. přenesená",J95,0)</f>
        <v>0</v>
      </c>
      <c r="BH95" s="158">
        <f>IF(N95="sníž. přenesená",J95,0)</f>
        <v>0</v>
      </c>
      <c r="BI95" s="158">
        <f>IF(N95="nulová",J95,0)</f>
        <v>0</v>
      </c>
      <c r="BJ95" s="16" t="s">
        <v>75</v>
      </c>
      <c r="BK95" s="158">
        <f>ROUND(I95*H95,2)</f>
        <v>0</v>
      </c>
      <c r="BL95" s="16" t="s">
        <v>161</v>
      </c>
      <c r="BM95" s="16" t="s">
        <v>405</v>
      </c>
    </row>
    <row r="96" spans="2:65" s="11" customFormat="1" ht="22.8" customHeight="1">
      <c r="B96" s="133"/>
      <c r="D96" s="134" t="s">
        <v>66</v>
      </c>
      <c r="E96" s="144" t="s">
        <v>817</v>
      </c>
      <c r="F96" s="144" t="s">
        <v>1190</v>
      </c>
      <c r="I96" s="136"/>
      <c r="J96" s="145">
        <f>BK96</f>
        <v>0</v>
      </c>
      <c r="L96" s="133"/>
      <c r="M96" s="138"/>
      <c r="N96" s="139"/>
      <c r="O96" s="139"/>
      <c r="P96" s="140">
        <f>SUM(P97:P100)</f>
        <v>0</v>
      </c>
      <c r="Q96" s="139"/>
      <c r="R96" s="140">
        <f>SUM(R97:R100)</f>
        <v>0</v>
      </c>
      <c r="S96" s="139"/>
      <c r="T96" s="141">
        <f>SUM(T97:T100)</f>
        <v>0</v>
      </c>
      <c r="AR96" s="134" t="s">
        <v>75</v>
      </c>
      <c r="AT96" s="142" t="s">
        <v>66</v>
      </c>
      <c r="AU96" s="142" t="s">
        <v>75</v>
      </c>
      <c r="AY96" s="134" t="s">
        <v>154</v>
      </c>
      <c r="BK96" s="143">
        <f>SUM(BK97:BK100)</f>
        <v>0</v>
      </c>
    </row>
    <row r="97" spans="2:65" s="1" customFormat="1" ht="16.5" customHeight="1">
      <c r="B97" s="146"/>
      <c r="C97" s="147" t="s">
        <v>67</v>
      </c>
      <c r="D97" s="147" t="s">
        <v>156</v>
      </c>
      <c r="E97" s="148" t="s">
        <v>1191</v>
      </c>
      <c r="F97" s="149" t="s">
        <v>1192</v>
      </c>
      <c r="G97" s="150" t="s">
        <v>832</v>
      </c>
      <c r="H97" s="151">
        <v>1</v>
      </c>
      <c r="I97" s="152"/>
      <c r="J97" s="153">
        <f>ROUND(I97*H97,2)</f>
        <v>0</v>
      </c>
      <c r="K97" s="149" t="s">
        <v>1</v>
      </c>
      <c r="L97" s="30"/>
      <c r="M97" s="154" t="s">
        <v>1</v>
      </c>
      <c r="N97" s="155" t="s">
        <v>38</v>
      </c>
      <c r="O97" s="49"/>
      <c r="P97" s="156">
        <f>O97*H97</f>
        <v>0</v>
      </c>
      <c r="Q97" s="156">
        <v>0</v>
      </c>
      <c r="R97" s="156">
        <f>Q97*H97</f>
        <v>0</v>
      </c>
      <c r="S97" s="156">
        <v>0</v>
      </c>
      <c r="T97" s="157">
        <f>S97*H97</f>
        <v>0</v>
      </c>
      <c r="AR97" s="16" t="s">
        <v>161</v>
      </c>
      <c r="AT97" s="16" t="s">
        <v>156</v>
      </c>
      <c r="AU97" s="16" t="s">
        <v>77</v>
      </c>
      <c r="AY97" s="16" t="s">
        <v>154</v>
      </c>
      <c r="BE97" s="158">
        <f>IF(N97="základní",J97,0)</f>
        <v>0</v>
      </c>
      <c r="BF97" s="158">
        <f>IF(N97="snížená",J97,0)</f>
        <v>0</v>
      </c>
      <c r="BG97" s="158">
        <f>IF(N97="zákl. přenesená",J97,0)</f>
        <v>0</v>
      </c>
      <c r="BH97" s="158">
        <f>IF(N97="sníž. přenesená",J97,0)</f>
        <v>0</v>
      </c>
      <c r="BI97" s="158">
        <f>IF(N97="nulová",J97,0)</f>
        <v>0</v>
      </c>
      <c r="BJ97" s="16" t="s">
        <v>75</v>
      </c>
      <c r="BK97" s="158">
        <f>ROUND(I97*H97,2)</f>
        <v>0</v>
      </c>
      <c r="BL97" s="16" t="s">
        <v>161</v>
      </c>
      <c r="BM97" s="16" t="s">
        <v>413</v>
      </c>
    </row>
    <row r="98" spans="2:65" s="1" customFormat="1" ht="16.5" customHeight="1">
      <c r="B98" s="146"/>
      <c r="C98" s="147" t="s">
        <v>67</v>
      </c>
      <c r="D98" s="147" t="s">
        <v>156</v>
      </c>
      <c r="E98" s="148" t="s">
        <v>1193</v>
      </c>
      <c r="F98" s="149" t="s">
        <v>1194</v>
      </c>
      <c r="G98" s="150" t="s">
        <v>832</v>
      </c>
      <c r="H98" s="151">
        <v>2</v>
      </c>
      <c r="I98" s="152"/>
      <c r="J98" s="153">
        <f>ROUND(I98*H98,2)</f>
        <v>0</v>
      </c>
      <c r="K98" s="149" t="s">
        <v>1</v>
      </c>
      <c r="L98" s="30"/>
      <c r="M98" s="154" t="s">
        <v>1</v>
      </c>
      <c r="N98" s="155" t="s">
        <v>38</v>
      </c>
      <c r="O98" s="49"/>
      <c r="P98" s="156">
        <f>O98*H98</f>
        <v>0</v>
      </c>
      <c r="Q98" s="156">
        <v>0</v>
      </c>
      <c r="R98" s="156">
        <f>Q98*H98</f>
        <v>0</v>
      </c>
      <c r="S98" s="156">
        <v>0</v>
      </c>
      <c r="T98" s="157">
        <f>S98*H98</f>
        <v>0</v>
      </c>
      <c r="AR98" s="16" t="s">
        <v>161</v>
      </c>
      <c r="AT98" s="16" t="s">
        <v>156</v>
      </c>
      <c r="AU98" s="16" t="s">
        <v>77</v>
      </c>
      <c r="AY98" s="16" t="s">
        <v>154</v>
      </c>
      <c r="BE98" s="158">
        <f>IF(N98="základní",J98,0)</f>
        <v>0</v>
      </c>
      <c r="BF98" s="158">
        <f>IF(N98="snížená",J98,0)</f>
        <v>0</v>
      </c>
      <c r="BG98" s="158">
        <f>IF(N98="zákl. přenesená",J98,0)</f>
        <v>0</v>
      </c>
      <c r="BH98" s="158">
        <f>IF(N98="sníž. přenesená",J98,0)</f>
        <v>0</v>
      </c>
      <c r="BI98" s="158">
        <f>IF(N98="nulová",J98,0)</f>
        <v>0</v>
      </c>
      <c r="BJ98" s="16" t="s">
        <v>75</v>
      </c>
      <c r="BK98" s="158">
        <f>ROUND(I98*H98,2)</f>
        <v>0</v>
      </c>
      <c r="BL98" s="16" t="s">
        <v>161</v>
      </c>
      <c r="BM98" s="16" t="s">
        <v>423</v>
      </c>
    </row>
    <row r="99" spans="2:65" s="1" customFormat="1" ht="16.5" customHeight="1">
      <c r="B99" s="146"/>
      <c r="C99" s="147" t="s">
        <v>67</v>
      </c>
      <c r="D99" s="147" t="s">
        <v>156</v>
      </c>
      <c r="E99" s="148" t="s">
        <v>1195</v>
      </c>
      <c r="F99" s="149" t="s">
        <v>1187</v>
      </c>
      <c r="G99" s="150" t="s">
        <v>832</v>
      </c>
      <c r="H99" s="151">
        <v>1</v>
      </c>
      <c r="I99" s="152"/>
      <c r="J99" s="153">
        <f>ROUND(I99*H99,2)</f>
        <v>0</v>
      </c>
      <c r="K99" s="149" t="s">
        <v>1</v>
      </c>
      <c r="L99" s="30"/>
      <c r="M99" s="154" t="s">
        <v>1</v>
      </c>
      <c r="N99" s="155" t="s">
        <v>38</v>
      </c>
      <c r="O99" s="49"/>
      <c r="P99" s="156">
        <f>O99*H99</f>
        <v>0</v>
      </c>
      <c r="Q99" s="156">
        <v>0</v>
      </c>
      <c r="R99" s="156">
        <f>Q99*H99</f>
        <v>0</v>
      </c>
      <c r="S99" s="156">
        <v>0</v>
      </c>
      <c r="T99" s="157">
        <f>S99*H99</f>
        <v>0</v>
      </c>
      <c r="AR99" s="16" t="s">
        <v>161</v>
      </c>
      <c r="AT99" s="16" t="s">
        <v>156</v>
      </c>
      <c r="AU99" s="16" t="s">
        <v>77</v>
      </c>
      <c r="AY99" s="16" t="s">
        <v>154</v>
      </c>
      <c r="BE99" s="158">
        <f>IF(N99="základní",J99,0)</f>
        <v>0</v>
      </c>
      <c r="BF99" s="158">
        <f>IF(N99="snížená",J99,0)</f>
        <v>0</v>
      </c>
      <c r="BG99" s="158">
        <f>IF(N99="zákl. přenesená",J99,0)</f>
        <v>0</v>
      </c>
      <c r="BH99" s="158">
        <f>IF(N99="sníž. přenesená",J99,0)</f>
        <v>0</v>
      </c>
      <c r="BI99" s="158">
        <f>IF(N99="nulová",J99,0)</f>
        <v>0</v>
      </c>
      <c r="BJ99" s="16" t="s">
        <v>75</v>
      </c>
      <c r="BK99" s="158">
        <f>ROUND(I99*H99,2)</f>
        <v>0</v>
      </c>
      <c r="BL99" s="16" t="s">
        <v>161</v>
      </c>
      <c r="BM99" s="16" t="s">
        <v>433</v>
      </c>
    </row>
    <row r="100" spans="2:65" s="1" customFormat="1" ht="16.5" customHeight="1">
      <c r="B100" s="146"/>
      <c r="C100" s="147" t="s">
        <v>67</v>
      </c>
      <c r="D100" s="147" t="s">
        <v>156</v>
      </c>
      <c r="E100" s="148" t="s">
        <v>1196</v>
      </c>
      <c r="F100" s="149" t="s">
        <v>1189</v>
      </c>
      <c r="G100" s="150" t="s">
        <v>832</v>
      </c>
      <c r="H100" s="151">
        <v>1</v>
      </c>
      <c r="I100" s="152"/>
      <c r="J100" s="153">
        <f>ROUND(I100*H100,2)</f>
        <v>0</v>
      </c>
      <c r="K100" s="149" t="s">
        <v>1</v>
      </c>
      <c r="L100" s="30"/>
      <c r="M100" s="154" t="s">
        <v>1</v>
      </c>
      <c r="N100" s="155" t="s">
        <v>38</v>
      </c>
      <c r="O100" s="49"/>
      <c r="P100" s="156">
        <f>O100*H100</f>
        <v>0</v>
      </c>
      <c r="Q100" s="156">
        <v>0</v>
      </c>
      <c r="R100" s="156">
        <f>Q100*H100</f>
        <v>0</v>
      </c>
      <c r="S100" s="156">
        <v>0</v>
      </c>
      <c r="T100" s="157">
        <f>S100*H100</f>
        <v>0</v>
      </c>
      <c r="AR100" s="16" t="s">
        <v>161</v>
      </c>
      <c r="AT100" s="16" t="s">
        <v>156</v>
      </c>
      <c r="AU100" s="16" t="s">
        <v>77</v>
      </c>
      <c r="AY100" s="16" t="s">
        <v>154</v>
      </c>
      <c r="BE100" s="158">
        <f>IF(N100="základní",J100,0)</f>
        <v>0</v>
      </c>
      <c r="BF100" s="158">
        <f>IF(N100="snížená",J100,0)</f>
        <v>0</v>
      </c>
      <c r="BG100" s="158">
        <f>IF(N100="zákl. přenesená",J100,0)</f>
        <v>0</v>
      </c>
      <c r="BH100" s="158">
        <f>IF(N100="sníž. přenesená",J100,0)</f>
        <v>0</v>
      </c>
      <c r="BI100" s="158">
        <f>IF(N100="nulová",J100,0)</f>
        <v>0</v>
      </c>
      <c r="BJ100" s="16" t="s">
        <v>75</v>
      </c>
      <c r="BK100" s="158">
        <f>ROUND(I100*H100,2)</f>
        <v>0</v>
      </c>
      <c r="BL100" s="16" t="s">
        <v>161</v>
      </c>
      <c r="BM100" s="16" t="s">
        <v>442</v>
      </c>
    </row>
    <row r="101" spans="2:65" s="11" customFormat="1" ht="22.8" customHeight="1">
      <c r="B101" s="133"/>
      <c r="D101" s="134" t="s">
        <v>66</v>
      </c>
      <c r="E101" s="144" t="s">
        <v>820</v>
      </c>
      <c r="F101" s="144" t="s">
        <v>1197</v>
      </c>
      <c r="I101" s="136"/>
      <c r="J101" s="145">
        <f>BK101</f>
        <v>0</v>
      </c>
      <c r="L101" s="133"/>
      <c r="M101" s="138"/>
      <c r="N101" s="139"/>
      <c r="O101" s="139"/>
      <c r="P101" s="140">
        <f>SUM(P102:P115)</f>
        <v>0</v>
      </c>
      <c r="Q101" s="139"/>
      <c r="R101" s="140">
        <f>SUM(R102:R115)</f>
        <v>0</v>
      </c>
      <c r="S101" s="139"/>
      <c r="T101" s="141">
        <f>SUM(T102:T115)</f>
        <v>0</v>
      </c>
      <c r="AR101" s="134" t="s">
        <v>75</v>
      </c>
      <c r="AT101" s="142" t="s">
        <v>66</v>
      </c>
      <c r="AU101" s="142" t="s">
        <v>75</v>
      </c>
      <c r="AY101" s="134" t="s">
        <v>154</v>
      </c>
      <c r="BK101" s="143">
        <f>SUM(BK102:BK115)</f>
        <v>0</v>
      </c>
    </row>
    <row r="102" spans="2:65" s="1" customFormat="1" ht="16.5" customHeight="1">
      <c r="B102" s="146"/>
      <c r="C102" s="147" t="s">
        <v>67</v>
      </c>
      <c r="D102" s="147" t="s">
        <v>156</v>
      </c>
      <c r="E102" s="148" t="s">
        <v>1198</v>
      </c>
      <c r="F102" s="149" t="s">
        <v>1199</v>
      </c>
      <c r="G102" s="150" t="s">
        <v>832</v>
      </c>
      <c r="H102" s="151">
        <v>1</v>
      </c>
      <c r="I102" s="152"/>
      <c r="J102" s="153">
        <f t="shared" ref="J102:J115" si="0">ROUND(I102*H102,2)</f>
        <v>0</v>
      </c>
      <c r="K102" s="149" t="s">
        <v>1</v>
      </c>
      <c r="L102" s="30"/>
      <c r="M102" s="154" t="s">
        <v>1</v>
      </c>
      <c r="N102" s="155" t="s">
        <v>38</v>
      </c>
      <c r="O102" s="49"/>
      <c r="P102" s="156">
        <f t="shared" ref="P102:P115" si="1">O102*H102</f>
        <v>0</v>
      </c>
      <c r="Q102" s="156">
        <v>0</v>
      </c>
      <c r="R102" s="156">
        <f t="shared" ref="R102:R115" si="2">Q102*H102</f>
        <v>0</v>
      </c>
      <c r="S102" s="156">
        <v>0</v>
      </c>
      <c r="T102" s="157">
        <f t="shared" ref="T102:T115" si="3">S102*H102</f>
        <v>0</v>
      </c>
      <c r="AR102" s="16" t="s">
        <v>161</v>
      </c>
      <c r="AT102" s="16" t="s">
        <v>156</v>
      </c>
      <c r="AU102" s="16" t="s">
        <v>77</v>
      </c>
      <c r="AY102" s="16" t="s">
        <v>154</v>
      </c>
      <c r="BE102" s="158">
        <f t="shared" ref="BE102:BE115" si="4">IF(N102="základní",J102,0)</f>
        <v>0</v>
      </c>
      <c r="BF102" s="158">
        <f t="shared" ref="BF102:BF115" si="5">IF(N102="snížená",J102,0)</f>
        <v>0</v>
      </c>
      <c r="BG102" s="158">
        <f t="shared" ref="BG102:BG115" si="6">IF(N102="zákl. přenesená",J102,0)</f>
        <v>0</v>
      </c>
      <c r="BH102" s="158">
        <f t="shared" ref="BH102:BH115" si="7">IF(N102="sníž. přenesená",J102,0)</f>
        <v>0</v>
      </c>
      <c r="BI102" s="158">
        <f t="shared" ref="BI102:BI115" si="8">IF(N102="nulová",J102,0)</f>
        <v>0</v>
      </c>
      <c r="BJ102" s="16" t="s">
        <v>75</v>
      </c>
      <c r="BK102" s="158">
        <f t="shared" ref="BK102:BK115" si="9">ROUND(I102*H102,2)</f>
        <v>0</v>
      </c>
      <c r="BL102" s="16" t="s">
        <v>161</v>
      </c>
      <c r="BM102" s="16" t="s">
        <v>450</v>
      </c>
    </row>
    <row r="103" spans="2:65" s="1" customFormat="1" ht="16.5" customHeight="1">
      <c r="B103" s="146"/>
      <c r="C103" s="147" t="s">
        <v>67</v>
      </c>
      <c r="D103" s="147" t="s">
        <v>156</v>
      </c>
      <c r="E103" s="148" t="s">
        <v>1200</v>
      </c>
      <c r="F103" s="149" t="s">
        <v>1201</v>
      </c>
      <c r="G103" s="150" t="s">
        <v>832</v>
      </c>
      <c r="H103" s="151">
        <v>1</v>
      </c>
      <c r="I103" s="152"/>
      <c r="J103" s="153">
        <f t="shared" si="0"/>
        <v>0</v>
      </c>
      <c r="K103" s="149" t="s">
        <v>1</v>
      </c>
      <c r="L103" s="30"/>
      <c r="M103" s="154" t="s">
        <v>1</v>
      </c>
      <c r="N103" s="155" t="s">
        <v>38</v>
      </c>
      <c r="O103" s="49"/>
      <c r="P103" s="156">
        <f t="shared" si="1"/>
        <v>0</v>
      </c>
      <c r="Q103" s="156">
        <v>0</v>
      </c>
      <c r="R103" s="156">
        <f t="shared" si="2"/>
        <v>0</v>
      </c>
      <c r="S103" s="156">
        <v>0</v>
      </c>
      <c r="T103" s="157">
        <f t="shared" si="3"/>
        <v>0</v>
      </c>
      <c r="AR103" s="16" t="s">
        <v>161</v>
      </c>
      <c r="AT103" s="16" t="s">
        <v>156</v>
      </c>
      <c r="AU103" s="16" t="s">
        <v>77</v>
      </c>
      <c r="AY103" s="16" t="s">
        <v>154</v>
      </c>
      <c r="BE103" s="158">
        <f t="shared" si="4"/>
        <v>0</v>
      </c>
      <c r="BF103" s="158">
        <f t="shared" si="5"/>
        <v>0</v>
      </c>
      <c r="BG103" s="158">
        <f t="shared" si="6"/>
        <v>0</v>
      </c>
      <c r="BH103" s="158">
        <f t="shared" si="7"/>
        <v>0</v>
      </c>
      <c r="BI103" s="158">
        <f t="shared" si="8"/>
        <v>0</v>
      </c>
      <c r="BJ103" s="16" t="s">
        <v>75</v>
      </c>
      <c r="BK103" s="158">
        <f t="shared" si="9"/>
        <v>0</v>
      </c>
      <c r="BL103" s="16" t="s">
        <v>161</v>
      </c>
      <c r="BM103" s="16" t="s">
        <v>458</v>
      </c>
    </row>
    <row r="104" spans="2:65" s="1" customFormat="1" ht="16.5" customHeight="1">
      <c r="B104" s="146"/>
      <c r="C104" s="147" t="s">
        <v>67</v>
      </c>
      <c r="D104" s="147" t="s">
        <v>156</v>
      </c>
      <c r="E104" s="148" t="s">
        <v>1202</v>
      </c>
      <c r="F104" s="149" t="s">
        <v>1203</v>
      </c>
      <c r="G104" s="150" t="s">
        <v>822</v>
      </c>
      <c r="H104" s="151">
        <v>1</v>
      </c>
      <c r="I104" s="152"/>
      <c r="J104" s="153">
        <f t="shared" si="0"/>
        <v>0</v>
      </c>
      <c r="K104" s="149" t="s">
        <v>1</v>
      </c>
      <c r="L104" s="30"/>
      <c r="M104" s="154" t="s">
        <v>1</v>
      </c>
      <c r="N104" s="155" t="s">
        <v>38</v>
      </c>
      <c r="O104" s="49"/>
      <c r="P104" s="156">
        <f t="shared" si="1"/>
        <v>0</v>
      </c>
      <c r="Q104" s="156">
        <v>0</v>
      </c>
      <c r="R104" s="156">
        <f t="shared" si="2"/>
        <v>0</v>
      </c>
      <c r="S104" s="156">
        <v>0</v>
      </c>
      <c r="T104" s="157">
        <f t="shared" si="3"/>
        <v>0</v>
      </c>
      <c r="AR104" s="16" t="s">
        <v>161</v>
      </c>
      <c r="AT104" s="16" t="s">
        <v>156</v>
      </c>
      <c r="AU104" s="16" t="s">
        <v>77</v>
      </c>
      <c r="AY104" s="16" t="s">
        <v>154</v>
      </c>
      <c r="BE104" s="158">
        <f t="shared" si="4"/>
        <v>0</v>
      </c>
      <c r="BF104" s="158">
        <f t="shared" si="5"/>
        <v>0</v>
      </c>
      <c r="BG104" s="158">
        <f t="shared" si="6"/>
        <v>0</v>
      </c>
      <c r="BH104" s="158">
        <f t="shared" si="7"/>
        <v>0</v>
      </c>
      <c r="BI104" s="158">
        <f t="shared" si="8"/>
        <v>0</v>
      </c>
      <c r="BJ104" s="16" t="s">
        <v>75</v>
      </c>
      <c r="BK104" s="158">
        <f t="shared" si="9"/>
        <v>0</v>
      </c>
      <c r="BL104" s="16" t="s">
        <v>161</v>
      </c>
      <c r="BM104" s="16" t="s">
        <v>476</v>
      </c>
    </row>
    <row r="105" spans="2:65" s="1" customFormat="1" ht="16.5" customHeight="1">
      <c r="B105" s="146"/>
      <c r="C105" s="147" t="s">
        <v>67</v>
      </c>
      <c r="D105" s="147" t="s">
        <v>156</v>
      </c>
      <c r="E105" s="148" t="s">
        <v>1204</v>
      </c>
      <c r="F105" s="149" t="s">
        <v>1205</v>
      </c>
      <c r="G105" s="150" t="s">
        <v>822</v>
      </c>
      <c r="H105" s="151">
        <v>1</v>
      </c>
      <c r="I105" s="152"/>
      <c r="J105" s="153">
        <f t="shared" si="0"/>
        <v>0</v>
      </c>
      <c r="K105" s="149" t="s">
        <v>1</v>
      </c>
      <c r="L105" s="30"/>
      <c r="M105" s="154" t="s">
        <v>1</v>
      </c>
      <c r="N105" s="155" t="s">
        <v>38</v>
      </c>
      <c r="O105" s="49"/>
      <c r="P105" s="156">
        <f t="shared" si="1"/>
        <v>0</v>
      </c>
      <c r="Q105" s="156">
        <v>0</v>
      </c>
      <c r="R105" s="156">
        <f t="shared" si="2"/>
        <v>0</v>
      </c>
      <c r="S105" s="156">
        <v>0</v>
      </c>
      <c r="T105" s="157">
        <f t="shared" si="3"/>
        <v>0</v>
      </c>
      <c r="AR105" s="16" t="s">
        <v>161</v>
      </c>
      <c r="AT105" s="16" t="s">
        <v>156</v>
      </c>
      <c r="AU105" s="16" t="s">
        <v>77</v>
      </c>
      <c r="AY105" s="16" t="s">
        <v>154</v>
      </c>
      <c r="BE105" s="158">
        <f t="shared" si="4"/>
        <v>0</v>
      </c>
      <c r="BF105" s="158">
        <f t="shared" si="5"/>
        <v>0</v>
      </c>
      <c r="BG105" s="158">
        <f t="shared" si="6"/>
        <v>0</v>
      </c>
      <c r="BH105" s="158">
        <f t="shared" si="7"/>
        <v>0</v>
      </c>
      <c r="BI105" s="158">
        <f t="shared" si="8"/>
        <v>0</v>
      </c>
      <c r="BJ105" s="16" t="s">
        <v>75</v>
      </c>
      <c r="BK105" s="158">
        <f t="shared" si="9"/>
        <v>0</v>
      </c>
      <c r="BL105" s="16" t="s">
        <v>161</v>
      </c>
      <c r="BM105" s="16" t="s">
        <v>486</v>
      </c>
    </row>
    <row r="106" spans="2:65" s="1" customFormat="1" ht="16.5" customHeight="1">
      <c r="B106" s="146"/>
      <c r="C106" s="147" t="s">
        <v>67</v>
      </c>
      <c r="D106" s="147" t="s">
        <v>156</v>
      </c>
      <c r="E106" s="148" t="s">
        <v>1206</v>
      </c>
      <c r="F106" s="149" t="s">
        <v>1207</v>
      </c>
      <c r="G106" s="150" t="s">
        <v>822</v>
      </c>
      <c r="H106" s="151">
        <v>6</v>
      </c>
      <c r="I106" s="152"/>
      <c r="J106" s="153">
        <f t="shared" si="0"/>
        <v>0</v>
      </c>
      <c r="K106" s="149" t="s">
        <v>1</v>
      </c>
      <c r="L106" s="30"/>
      <c r="M106" s="154" t="s">
        <v>1</v>
      </c>
      <c r="N106" s="155" t="s">
        <v>38</v>
      </c>
      <c r="O106" s="49"/>
      <c r="P106" s="156">
        <f t="shared" si="1"/>
        <v>0</v>
      </c>
      <c r="Q106" s="156">
        <v>0</v>
      </c>
      <c r="R106" s="156">
        <f t="shared" si="2"/>
        <v>0</v>
      </c>
      <c r="S106" s="156">
        <v>0</v>
      </c>
      <c r="T106" s="157">
        <f t="shared" si="3"/>
        <v>0</v>
      </c>
      <c r="AR106" s="16" t="s">
        <v>161</v>
      </c>
      <c r="AT106" s="16" t="s">
        <v>156</v>
      </c>
      <c r="AU106" s="16" t="s">
        <v>77</v>
      </c>
      <c r="AY106" s="16" t="s">
        <v>154</v>
      </c>
      <c r="BE106" s="158">
        <f t="shared" si="4"/>
        <v>0</v>
      </c>
      <c r="BF106" s="158">
        <f t="shared" si="5"/>
        <v>0</v>
      </c>
      <c r="BG106" s="158">
        <f t="shared" si="6"/>
        <v>0</v>
      </c>
      <c r="BH106" s="158">
        <f t="shared" si="7"/>
        <v>0</v>
      </c>
      <c r="BI106" s="158">
        <f t="shared" si="8"/>
        <v>0</v>
      </c>
      <c r="BJ106" s="16" t="s">
        <v>75</v>
      </c>
      <c r="BK106" s="158">
        <f t="shared" si="9"/>
        <v>0</v>
      </c>
      <c r="BL106" s="16" t="s">
        <v>161</v>
      </c>
      <c r="BM106" s="16" t="s">
        <v>495</v>
      </c>
    </row>
    <row r="107" spans="2:65" s="1" customFormat="1" ht="16.5" customHeight="1">
      <c r="B107" s="146"/>
      <c r="C107" s="147" t="s">
        <v>67</v>
      </c>
      <c r="D107" s="147" t="s">
        <v>156</v>
      </c>
      <c r="E107" s="148" t="s">
        <v>1208</v>
      </c>
      <c r="F107" s="149" t="s">
        <v>1209</v>
      </c>
      <c r="G107" s="150" t="s">
        <v>822</v>
      </c>
      <c r="H107" s="151">
        <v>5</v>
      </c>
      <c r="I107" s="152"/>
      <c r="J107" s="153">
        <f t="shared" si="0"/>
        <v>0</v>
      </c>
      <c r="K107" s="149" t="s">
        <v>1</v>
      </c>
      <c r="L107" s="30"/>
      <c r="M107" s="154" t="s">
        <v>1</v>
      </c>
      <c r="N107" s="155" t="s">
        <v>38</v>
      </c>
      <c r="O107" s="49"/>
      <c r="P107" s="156">
        <f t="shared" si="1"/>
        <v>0</v>
      </c>
      <c r="Q107" s="156">
        <v>0</v>
      </c>
      <c r="R107" s="156">
        <f t="shared" si="2"/>
        <v>0</v>
      </c>
      <c r="S107" s="156">
        <v>0</v>
      </c>
      <c r="T107" s="157">
        <f t="shared" si="3"/>
        <v>0</v>
      </c>
      <c r="AR107" s="16" t="s">
        <v>161</v>
      </c>
      <c r="AT107" s="16" t="s">
        <v>156</v>
      </c>
      <c r="AU107" s="16" t="s">
        <v>77</v>
      </c>
      <c r="AY107" s="16" t="s">
        <v>154</v>
      </c>
      <c r="BE107" s="158">
        <f t="shared" si="4"/>
        <v>0</v>
      </c>
      <c r="BF107" s="158">
        <f t="shared" si="5"/>
        <v>0</v>
      </c>
      <c r="BG107" s="158">
        <f t="shared" si="6"/>
        <v>0</v>
      </c>
      <c r="BH107" s="158">
        <f t="shared" si="7"/>
        <v>0</v>
      </c>
      <c r="BI107" s="158">
        <f t="shared" si="8"/>
        <v>0</v>
      </c>
      <c r="BJ107" s="16" t="s">
        <v>75</v>
      </c>
      <c r="BK107" s="158">
        <f t="shared" si="9"/>
        <v>0</v>
      </c>
      <c r="BL107" s="16" t="s">
        <v>161</v>
      </c>
      <c r="BM107" s="16" t="s">
        <v>509</v>
      </c>
    </row>
    <row r="108" spans="2:65" s="1" customFormat="1" ht="16.5" customHeight="1">
      <c r="B108" s="146"/>
      <c r="C108" s="147" t="s">
        <v>67</v>
      </c>
      <c r="D108" s="147" t="s">
        <v>156</v>
      </c>
      <c r="E108" s="148" t="s">
        <v>1210</v>
      </c>
      <c r="F108" s="149" t="s">
        <v>1211</v>
      </c>
      <c r="G108" s="150" t="s">
        <v>822</v>
      </c>
      <c r="H108" s="151">
        <v>1</v>
      </c>
      <c r="I108" s="152"/>
      <c r="J108" s="153">
        <f t="shared" si="0"/>
        <v>0</v>
      </c>
      <c r="K108" s="149" t="s">
        <v>1</v>
      </c>
      <c r="L108" s="30"/>
      <c r="M108" s="154" t="s">
        <v>1</v>
      </c>
      <c r="N108" s="155" t="s">
        <v>38</v>
      </c>
      <c r="O108" s="49"/>
      <c r="P108" s="156">
        <f t="shared" si="1"/>
        <v>0</v>
      </c>
      <c r="Q108" s="156">
        <v>0</v>
      </c>
      <c r="R108" s="156">
        <f t="shared" si="2"/>
        <v>0</v>
      </c>
      <c r="S108" s="156">
        <v>0</v>
      </c>
      <c r="T108" s="157">
        <f t="shared" si="3"/>
        <v>0</v>
      </c>
      <c r="AR108" s="16" t="s">
        <v>161</v>
      </c>
      <c r="AT108" s="16" t="s">
        <v>156</v>
      </c>
      <c r="AU108" s="16" t="s">
        <v>77</v>
      </c>
      <c r="AY108" s="16" t="s">
        <v>154</v>
      </c>
      <c r="BE108" s="158">
        <f t="shared" si="4"/>
        <v>0</v>
      </c>
      <c r="BF108" s="158">
        <f t="shared" si="5"/>
        <v>0</v>
      </c>
      <c r="BG108" s="158">
        <f t="shared" si="6"/>
        <v>0</v>
      </c>
      <c r="BH108" s="158">
        <f t="shared" si="7"/>
        <v>0</v>
      </c>
      <c r="BI108" s="158">
        <f t="shared" si="8"/>
        <v>0</v>
      </c>
      <c r="BJ108" s="16" t="s">
        <v>75</v>
      </c>
      <c r="BK108" s="158">
        <f t="shared" si="9"/>
        <v>0</v>
      </c>
      <c r="BL108" s="16" t="s">
        <v>161</v>
      </c>
      <c r="BM108" s="16" t="s">
        <v>517</v>
      </c>
    </row>
    <row r="109" spans="2:65" s="1" customFormat="1" ht="16.5" customHeight="1">
      <c r="B109" s="146"/>
      <c r="C109" s="147" t="s">
        <v>67</v>
      </c>
      <c r="D109" s="147" t="s">
        <v>156</v>
      </c>
      <c r="E109" s="148" t="s">
        <v>1212</v>
      </c>
      <c r="F109" s="149" t="s">
        <v>1213</v>
      </c>
      <c r="G109" s="150" t="s">
        <v>822</v>
      </c>
      <c r="H109" s="151">
        <v>1</v>
      </c>
      <c r="I109" s="152"/>
      <c r="J109" s="153">
        <f t="shared" si="0"/>
        <v>0</v>
      </c>
      <c r="K109" s="149" t="s">
        <v>1</v>
      </c>
      <c r="L109" s="30"/>
      <c r="M109" s="154" t="s">
        <v>1</v>
      </c>
      <c r="N109" s="155" t="s">
        <v>38</v>
      </c>
      <c r="O109" s="49"/>
      <c r="P109" s="156">
        <f t="shared" si="1"/>
        <v>0</v>
      </c>
      <c r="Q109" s="156">
        <v>0</v>
      </c>
      <c r="R109" s="156">
        <f t="shared" si="2"/>
        <v>0</v>
      </c>
      <c r="S109" s="156">
        <v>0</v>
      </c>
      <c r="T109" s="157">
        <f t="shared" si="3"/>
        <v>0</v>
      </c>
      <c r="AR109" s="16" t="s">
        <v>161</v>
      </c>
      <c r="AT109" s="16" t="s">
        <v>156</v>
      </c>
      <c r="AU109" s="16" t="s">
        <v>77</v>
      </c>
      <c r="AY109" s="16" t="s">
        <v>154</v>
      </c>
      <c r="BE109" s="158">
        <f t="shared" si="4"/>
        <v>0</v>
      </c>
      <c r="BF109" s="158">
        <f t="shared" si="5"/>
        <v>0</v>
      </c>
      <c r="BG109" s="158">
        <f t="shared" si="6"/>
        <v>0</v>
      </c>
      <c r="BH109" s="158">
        <f t="shared" si="7"/>
        <v>0</v>
      </c>
      <c r="BI109" s="158">
        <f t="shared" si="8"/>
        <v>0</v>
      </c>
      <c r="BJ109" s="16" t="s">
        <v>75</v>
      </c>
      <c r="BK109" s="158">
        <f t="shared" si="9"/>
        <v>0</v>
      </c>
      <c r="BL109" s="16" t="s">
        <v>161</v>
      </c>
      <c r="BM109" s="16" t="s">
        <v>525</v>
      </c>
    </row>
    <row r="110" spans="2:65" s="1" customFormat="1" ht="16.5" customHeight="1">
      <c r="B110" s="146"/>
      <c r="C110" s="147" t="s">
        <v>67</v>
      </c>
      <c r="D110" s="147" t="s">
        <v>156</v>
      </c>
      <c r="E110" s="148" t="s">
        <v>1214</v>
      </c>
      <c r="F110" s="149" t="s">
        <v>1215</v>
      </c>
      <c r="G110" s="150" t="s">
        <v>822</v>
      </c>
      <c r="H110" s="151">
        <v>1</v>
      </c>
      <c r="I110" s="152"/>
      <c r="J110" s="153">
        <f t="shared" si="0"/>
        <v>0</v>
      </c>
      <c r="K110" s="149" t="s">
        <v>1</v>
      </c>
      <c r="L110" s="30"/>
      <c r="M110" s="154" t="s">
        <v>1</v>
      </c>
      <c r="N110" s="155" t="s">
        <v>38</v>
      </c>
      <c r="O110" s="49"/>
      <c r="P110" s="156">
        <f t="shared" si="1"/>
        <v>0</v>
      </c>
      <c r="Q110" s="156">
        <v>0</v>
      </c>
      <c r="R110" s="156">
        <f t="shared" si="2"/>
        <v>0</v>
      </c>
      <c r="S110" s="156">
        <v>0</v>
      </c>
      <c r="T110" s="157">
        <f t="shared" si="3"/>
        <v>0</v>
      </c>
      <c r="AR110" s="16" t="s">
        <v>161</v>
      </c>
      <c r="AT110" s="16" t="s">
        <v>156</v>
      </c>
      <c r="AU110" s="16" t="s">
        <v>77</v>
      </c>
      <c r="AY110" s="16" t="s">
        <v>154</v>
      </c>
      <c r="BE110" s="158">
        <f t="shared" si="4"/>
        <v>0</v>
      </c>
      <c r="BF110" s="158">
        <f t="shared" si="5"/>
        <v>0</v>
      </c>
      <c r="BG110" s="158">
        <f t="shared" si="6"/>
        <v>0</v>
      </c>
      <c r="BH110" s="158">
        <f t="shared" si="7"/>
        <v>0</v>
      </c>
      <c r="BI110" s="158">
        <f t="shared" si="8"/>
        <v>0</v>
      </c>
      <c r="BJ110" s="16" t="s">
        <v>75</v>
      </c>
      <c r="BK110" s="158">
        <f t="shared" si="9"/>
        <v>0</v>
      </c>
      <c r="BL110" s="16" t="s">
        <v>161</v>
      </c>
      <c r="BM110" s="16" t="s">
        <v>535</v>
      </c>
    </row>
    <row r="111" spans="2:65" s="1" customFormat="1" ht="16.5" customHeight="1">
      <c r="B111" s="146"/>
      <c r="C111" s="147" t="s">
        <v>67</v>
      </c>
      <c r="D111" s="147" t="s">
        <v>156</v>
      </c>
      <c r="E111" s="148" t="s">
        <v>1216</v>
      </c>
      <c r="F111" s="149" t="s">
        <v>1217</v>
      </c>
      <c r="G111" s="150" t="s">
        <v>822</v>
      </c>
      <c r="H111" s="151">
        <v>1</v>
      </c>
      <c r="I111" s="152"/>
      <c r="J111" s="153">
        <f t="shared" si="0"/>
        <v>0</v>
      </c>
      <c r="K111" s="149" t="s">
        <v>1</v>
      </c>
      <c r="L111" s="30"/>
      <c r="M111" s="154" t="s">
        <v>1</v>
      </c>
      <c r="N111" s="155" t="s">
        <v>38</v>
      </c>
      <c r="O111" s="49"/>
      <c r="P111" s="156">
        <f t="shared" si="1"/>
        <v>0</v>
      </c>
      <c r="Q111" s="156">
        <v>0</v>
      </c>
      <c r="R111" s="156">
        <f t="shared" si="2"/>
        <v>0</v>
      </c>
      <c r="S111" s="156">
        <v>0</v>
      </c>
      <c r="T111" s="157">
        <f t="shared" si="3"/>
        <v>0</v>
      </c>
      <c r="AR111" s="16" t="s">
        <v>161</v>
      </c>
      <c r="AT111" s="16" t="s">
        <v>156</v>
      </c>
      <c r="AU111" s="16" t="s">
        <v>77</v>
      </c>
      <c r="AY111" s="16" t="s">
        <v>154</v>
      </c>
      <c r="BE111" s="158">
        <f t="shared" si="4"/>
        <v>0</v>
      </c>
      <c r="BF111" s="158">
        <f t="shared" si="5"/>
        <v>0</v>
      </c>
      <c r="BG111" s="158">
        <f t="shared" si="6"/>
        <v>0</v>
      </c>
      <c r="BH111" s="158">
        <f t="shared" si="7"/>
        <v>0</v>
      </c>
      <c r="BI111" s="158">
        <f t="shared" si="8"/>
        <v>0</v>
      </c>
      <c r="BJ111" s="16" t="s">
        <v>75</v>
      </c>
      <c r="BK111" s="158">
        <f t="shared" si="9"/>
        <v>0</v>
      </c>
      <c r="BL111" s="16" t="s">
        <v>161</v>
      </c>
      <c r="BM111" s="16" t="s">
        <v>544</v>
      </c>
    </row>
    <row r="112" spans="2:65" s="1" customFormat="1" ht="16.5" customHeight="1">
      <c r="B112" s="146"/>
      <c r="C112" s="147" t="s">
        <v>67</v>
      </c>
      <c r="D112" s="147" t="s">
        <v>156</v>
      </c>
      <c r="E112" s="148" t="s">
        <v>1218</v>
      </c>
      <c r="F112" s="149" t="s">
        <v>1219</v>
      </c>
      <c r="G112" s="150" t="s">
        <v>822</v>
      </c>
      <c r="H112" s="151">
        <v>1</v>
      </c>
      <c r="I112" s="152"/>
      <c r="J112" s="153">
        <f t="shared" si="0"/>
        <v>0</v>
      </c>
      <c r="K112" s="149" t="s">
        <v>1</v>
      </c>
      <c r="L112" s="30"/>
      <c r="M112" s="154" t="s">
        <v>1</v>
      </c>
      <c r="N112" s="155" t="s">
        <v>38</v>
      </c>
      <c r="O112" s="49"/>
      <c r="P112" s="156">
        <f t="shared" si="1"/>
        <v>0</v>
      </c>
      <c r="Q112" s="156">
        <v>0</v>
      </c>
      <c r="R112" s="156">
        <f t="shared" si="2"/>
        <v>0</v>
      </c>
      <c r="S112" s="156">
        <v>0</v>
      </c>
      <c r="T112" s="157">
        <f t="shared" si="3"/>
        <v>0</v>
      </c>
      <c r="AR112" s="16" t="s">
        <v>161</v>
      </c>
      <c r="AT112" s="16" t="s">
        <v>156</v>
      </c>
      <c r="AU112" s="16" t="s">
        <v>77</v>
      </c>
      <c r="AY112" s="16" t="s">
        <v>154</v>
      </c>
      <c r="BE112" s="158">
        <f t="shared" si="4"/>
        <v>0</v>
      </c>
      <c r="BF112" s="158">
        <f t="shared" si="5"/>
        <v>0</v>
      </c>
      <c r="BG112" s="158">
        <f t="shared" si="6"/>
        <v>0</v>
      </c>
      <c r="BH112" s="158">
        <f t="shared" si="7"/>
        <v>0</v>
      </c>
      <c r="BI112" s="158">
        <f t="shared" si="8"/>
        <v>0</v>
      </c>
      <c r="BJ112" s="16" t="s">
        <v>75</v>
      </c>
      <c r="BK112" s="158">
        <f t="shared" si="9"/>
        <v>0</v>
      </c>
      <c r="BL112" s="16" t="s">
        <v>161</v>
      </c>
      <c r="BM112" s="16" t="s">
        <v>549</v>
      </c>
    </row>
    <row r="113" spans="2:65" s="1" customFormat="1" ht="16.5" customHeight="1">
      <c r="B113" s="146"/>
      <c r="C113" s="147" t="s">
        <v>67</v>
      </c>
      <c r="D113" s="147" t="s">
        <v>156</v>
      </c>
      <c r="E113" s="148" t="s">
        <v>1220</v>
      </c>
      <c r="F113" s="149" t="s">
        <v>1221</v>
      </c>
      <c r="G113" s="150" t="s">
        <v>822</v>
      </c>
      <c r="H113" s="151">
        <v>1</v>
      </c>
      <c r="I113" s="152"/>
      <c r="J113" s="153">
        <f t="shared" si="0"/>
        <v>0</v>
      </c>
      <c r="K113" s="149" t="s">
        <v>1</v>
      </c>
      <c r="L113" s="30"/>
      <c r="M113" s="154" t="s">
        <v>1</v>
      </c>
      <c r="N113" s="155" t="s">
        <v>38</v>
      </c>
      <c r="O113" s="49"/>
      <c r="P113" s="156">
        <f t="shared" si="1"/>
        <v>0</v>
      </c>
      <c r="Q113" s="156">
        <v>0</v>
      </c>
      <c r="R113" s="156">
        <f t="shared" si="2"/>
        <v>0</v>
      </c>
      <c r="S113" s="156">
        <v>0</v>
      </c>
      <c r="T113" s="157">
        <f t="shared" si="3"/>
        <v>0</v>
      </c>
      <c r="AR113" s="16" t="s">
        <v>161</v>
      </c>
      <c r="AT113" s="16" t="s">
        <v>156</v>
      </c>
      <c r="AU113" s="16" t="s">
        <v>77</v>
      </c>
      <c r="AY113" s="16" t="s">
        <v>154</v>
      </c>
      <c r="BE113" s="158">
        <f t="shared" si="4"/>
        <v>0</v>
      </c>
      <c r="BF113" s="158">
        <f t="shared" si="5"/>
        <v>0</v>
      </c>
      <c r="BG113" s="158">
        <f t="shared" si="6"/>
        <v>0</v>
      </c>
      <c r="BH113" s="158">
        <f t="shared" si="7"/>
        <v>0</v>
      </c>
      <c r="BI113" s="158">
        <f t="shared" si="8"/>
        <v>0</v>
      </c>
      <c r="BJ113" s="16" t="s">
        <v>75</v>
      </c>
      <c r="BK113" s="158">
        <f t="shared" si="9"/>
        <v>0</v>
      </c>
      <c r="BL113" s="16" t="s">
        <v>161</v>
      </c>
      <c r="BM113" s="16" t="s">
        <v>563</v>
      </c>
    </row>
    <row r="114" spans="2:65" s="1" customFormat="1" ht="16.5" customHeight="1">
      <c r="B114" s="146"/>
      <c r="C114" s="147" t="s">
        <v>67</v>
      </c>
      <c r="D114" s="147" t="s">
        <v>156</v>
      </c>
      <c r="E114" s="148" t="s">
        <v>1222</v>
      </c>
      <c r="F114" s="149" t="s">
        <v>1187</v>
      </c>
      <c r="G114" s="150" t="s">
        <v>832</v>
      </c>
      <c r="H114" s="151">
        <v>1</v>
      </c>
      <c r="I114" s="152"/>
      <c r="J114" s="153">
        <f t="shared" si="0"/>
        <v>0</v>
      </c>
      <c r="K114" s="149" t="s">
        <v>1</v>
      </c>
      <c r="L114" s="30"/>
      <c r="M114" s="154" t="s">
        <v>1</v>
      </c>
      <c r="N114" s="155" t="s">
        <v>38</v>
      </c>
      <c r="O114" s="49"/>
      <c r="P114" s="156">
        <f t="shared" si="1"/>
        <v>0</v>
      </c>
      <c r="Q114" s="156">
        <v>0</v>
      </c>
      <c r="R114" s="156">
        <f t="shared" si="2"/>
        <v>0</v>
      </c>
      <c r="S114" s="156">
        <v>0</v>
      </c>
      <c r="T114" s="157">
        <f t="shared" si="3"/>
        <v>0</v>
      </c>
      <c r="AR114" s="16" t="s">
        <v>161</v>
      </c>
      <c r="AT114" s="16" t="s">
        <v>156</v>
      </c>
      <c r="AU114" s="16" t="s">
        <v>77</v>
      </c>
      <c r="AY114" s="16" t="s">
        <v>154</v>
      </c>
      <c r="BE114" s="158">
        <f t="shared" si="4"/>
        <v>0</v>
      </c>
      <c r="BF114" s="158">
        <f t="shared" si="5"/>
        <v>0</v>
      </c>
      <c r="BG114" s="158">
        <f t="shared" si="6"/>
        <v>0</v>
      </c>
      <c r="BH114" s="158">
        <f t="shared" si="7"/>
        <v>0</v>
      </c>
      <c r="BI114" s="158">
        <f t="shared" si="8"/>
        <v>0</v>
      </c>
      <c r="BJ114" s="16" t="s">
        <v>75</v>
      </c>
      <c r="BK114" s="158">
        <f t="shared" si="9"/>
        <v>0</v>
      </c>
      <c r="BL114" s="16" t="s">
        <v>161</v>
      </c>
      <c r="BM114" s="16" t="s">
        <v>574</v>
      </c>
    </row>
    <row r="115" spans="2:65" s="1" customFormat="1" ht="16.5" customHeight="1">
      <c r="B115" s="146"/>
      <c r="C115" s="147" t="s">
        <v>67</v>
      </c>
      <c r="D115" s="147" t="s">
        <v>156</v>
      </c>
      <c r="E115" s="148" t="s">
        <v>1223</v>
      </c>
      <c r="F115" s="149" t="s">
        <v>1189</v>
      </c>
      <c r="G115" s="150" t="s">
        <v>832</v>
      </c>
      <c r="H115" s="151">
        <v>1</v>
      </c>
      <c r="I115" s="152"/>
      <c r="J115" s="153">
        <f t="shared" si="0"/>
        <v>0</v>
      </c>
      <c r="K115" s="149" t="s">
        <v>1</v>
      </c>
      <c r="L115" s="30"/>
      <c r="M115" s="154" t="s">
        <v>1</v>
      </c>
      <c r="N115" s="155" t="s">
        <v>38</v>
      </c>
      <c r="O115" s="49"/>
      <c r="P115" s="156">
        <f t="shared" si="1"/>
        <v>0</v>
      </c>
      <c r="Q115" s="156">
        <v>0</v>
      </c>
      <c r="R115" s="156">
        <f t="shared" si="2"/>
        <v>0</v>
      </c>
      <c r="S115" s="156">
        <v>0</v>
      </c>
      <c r="T115" s="157">
        <f t="shared" si="3"/>
        <v>0</v>
      </c>
      <c r="AR115" s="16" t="s">
        <v>161</v>
      </c>
      <c r="AT115" s="16" t="s">
        <v>156</v>
      </c>
      <c r="AU115" s="16" t="s">
        <v>77</v>
      </c>
      <c r="AY115" s="16" t="s">
        <v>154</v>
      </c>
      <c r="BE115" s="158">
        <f t="shared" si="4"/>
        <v>0</v>
      </c>
      <c r="BF115" s="158">
        <f t="shared" si="5"/>
        <v>0</v>
      </c>
      <c r="BG115" s="158">
        <f t="shared" si="6"/>
        <v>0</v>
      </c>
      <c r="BH115" s="158">
        <f t="shared" si="7"/>
        <v>0</v>
      </c>
      <c r="BI115" s="158">
        <f t="shared" si="8"/>
        <v>0</v>
      </c>
      <c r="BJ115" s="16" t="s">
        <v>75</v>
      </c>
      <c r="BK115" s="158">
        <f t="shared" si="9"/>
        <v>0</v>
      </c>
      <c r="BL115" s="16" t="s">
        <v>161</v>
      </c>
      <c r="BM115" s="16" t="s">
        <v>584</v>
      </c>
    </row>
    <row r="116" spans="2:65" s="11" customFormat="1" ht="25.95" customHeight="1">
      <c r="B116" s="133"/>
      <c r="D116" s="134" t="s">
        <v>66</v>
      </c>
      <c r="E116" s="135" t="s">
        <v>1224</v>
      </c>
      <c r="F116" s="135" t="s">
        <v>1225</v>
      </c>
      <c r="I116" s="136"/>
      <c r="J116" s="137">
        <f>BK116</f>
        <v>0</v>
      </c>
      <c r="L116" s="133"/>
      <c r="M116" s="138"/>
      <c r="N116" s="139"/>
      <c r="O116" s="139"/>
      <c r="P116" s="140">
        <f>P117+SUM(P118:P145)</f>
        <v>0</v>
      </c>
      <c r="Q116" s="139"/>
      <c r="R116" s="140">
        <f>R117+SUM(R118:R145)</f>
        <v>0</v>
      </c>
      <c r="S116" s="139"/>
      <c r="T116" s="141">
        <f>T117+SUM(T118:T145)</f>
        <v>0</v>
      </c>
      <c r="AR116" s="134" t="s">
        <v>75</v>
      </c>
      <c r="AT116" s="142" t="s">
        <v>66</v>
      </c>
      <c r="AU116" s="142" t="s">
        <v>67</v>
      </c>
      <c r="AY116" s="134" t="s">
        <v>154</v>
      </c>
      <c r="BK116" s="143">
        <f>BK117+SUM(BK118:BK145)</f>
        <v>0</v>
      </c>
    </row>
    <row r="117" spans="2:65" s="1" customFormat="1" ht="16.5" customHeight="1">
      <c r="B117" s="146"/>
      <c r="C117" s="147" t="s">
        <v>67</v>
      </c>
      <c r="D117" s="147" t="s">
        <v>156</v>
      </c>
      <c r="E117" s="148" t="s">
        <v>1226</v>
      </c>
      <c r="F117" s="149" t="s">
        <v>1227</v>
      </c>
      <c r="G117" s="150" t="s">
        <v>822</v>
      </c>
      <c r="H117" s="151">
        <v>17</v>
      </c>
      <c r="I117" s="152"/>
      <c r="J117" s="153">
        <f t="shared" ref="J117:J144" si="10">ROUND(I117*H117,2)</f>
        <v>0</v>
      </c>
      <c r="K117" s="149" t="s">
        <v>1</v>
      </c>
      <c r="L117" s="30"/>
      <c r="M117" s="154" t="s">
        <v>1</v>
      </c>
      <c r="N117" s="155" t="s">
        <v>38</v>
      </c>
      <c r="O117" s="49"/>
      <c r="P117" s="156">
        <f t="shared" ref="P117:P144" si="11">O117*H117</f>
        <v>0</v>
      </c>
      <c r="Q117" s="156">
        <v>0</v>
      </c>
      <c r="R117" s="156">
        <f t="shared" ref="R117:R144" si="12">Q117*H117</f>
        <v>0</v>
      </c>
      <c r="S117" s="156">
        <v>0</v>
      </c>
      <c r="T117" s="157">
        <f t="shared" ref="T117:T144" si="13">S117*H117</f>
        <v>0</v>
      </c>
      <c r="AR117" s="16" t="s">
        <v>161</v>
      </c>
      <c r="AT117" s="16" t="s">
        <v>156</v>
      </c>
      <c r="AU117" s="16" t="s">
        <v>75</v>
      </c>
      <c r="AY117" s="16" t="s">
        <v>154</v>
      </c>
      <c r="BE117" s="158">
        <f t="shared" ref="BE117:BE144" si="14">IF(N117="základní",J117,0)</f>
        <v>0</v>
      </c>
      <c r="BF117" s="158">
        <f t="shared" ref="BF117:BF144" si="15">IF(N117="snížená",J117,0)</f>
        <v>0</v>
      </c>
      <c r="BG117" s="158">
        <f t="shared" ref="BG117:BG144" si="16">IF(N117="zákl. přenesená",J117,0)</f>
        <v>0</v>
      </c>
      <c r="BH117" s="158">
        <f t="shared" ref="BH117:BH144" si="17">IF(N117="sníž. přenesená",J117,0)</f>
        <v>0</v>
      </c>
      <c r="BI117" s="158">
        <f t="shared" ref="BI117:BI144" si="18">IF(N117="nulová",J117,0)</f>
        <v>0</v>
      </c>
      <c r="BJ117" s="16" t="s">
        <v>75</v>
      </c>
      <c r="BK117" s="158">
        <f t="shared" ref="BK117:BK144" si="19">ROUND(I117*H117,2)</f>
        <v>0</v>
      </c>
      <c r="BL117" s="16" t="s">
        <v>161</v>
      </c>
      <c r="BM117" s="16" t="s">
        <v>599</v>
      </c>
    </row>
    <row r="118" spans="2:65" s="1" customFormat="1" ht="16.5" customHeight="1">
      <c r="B118" s="146"/>
      <c r="C118" s="147" t="s">
        <v>67</v>
      </c>
      <c r="D118" s="147" t="s">
        <v>156</v>
      </c>
      <c r="E118" s="148" t="s">
        <v>1228</v>
      </c>
      <c r="F118" s="149" t="s">
        <v>1229</v>
      </c>
      <c r="G118" s="150" t="s">
        <v>822</v>
      </c>
      <c r="H118" s="151">
        <v>1</v>
      </c>
      <c r="I118" s="152"/>
      <c r="J118" s="153">
        <f t="shared" si="10"/>
        <v>0</v>
      </c>
      <c r="K118" s="149" t="s">
        <v>1</v>
      </c>
      <c r="L118" s="30"/>
      <c r="M118" s="154" t="s">
        <v>1</v>
      </c>
      <c r="N118" s="155" t="s">
        <v>38</v>
      </c>
      <c r="O118" s="49"/>
      <c r="P118" s="156">
        <f t="shared" si="11"/>
        <v>0</v>
      </c>
      <c r="Q118" s="156">
        <v>0</v>
      </c>
      <c r="R118" s="156">
        <f t="shared" si="12"/>
        <v>0</v>
      </c>
      <c r="S118" s="156">
        <v>0</v>
      </c>
      <c r="T118" s="157">
        <f t="shared" si="13"/>
        <v>0</v>
      </c>
      <c r="AR118" s="16" t="s">
        <v>161</v>
      </c>
      <c r="AT118" s="16" t="s">
        <v>156</v>
      </c>
      <c r="AU118" s="16" t="s">
        <v>75</v>
      </c>
      <c r="AY118" s="16" t="s">
        <v>154</v>
      </c>
      <c r="BE118" s="158">
        <f t="shared" si="14"/>
        <v>0</v>
      </c>
      <c r="BF118" s="158">
        <f t="shared" si="15"/>
        <v>0</v>
      </c>
      <c r="BG118" s="158">
        <f t="shared" si="16"/>
        <v>0</v>
      </c>
      <c r="BH118" s="158">
        <f t="shared" si="17"/>
        <v>0</v>
      </c>
      <c r="BI118" s="158">
        <f t="shared" si="18"/>
        <v>0</v>
      </c>
      <c r="BJ118" s="16" t="s">
        <v>75</v>
      </c>
      <c r="BK118" s="158">
        <f t="shared" si="19"/>
        <v>0</v>
      </c>
      <c r="BL118" s="16" t="s">
        <v>161</v>
      </c>
      <c r="BM118" s="16" t="s">
        <v>609</v>
      </c>
    </row>
    <row r="119" spans="2:65" s="1" customFormat="1" ht="16.5" customHeight="1">
      <c r="B119" s="146"/>
      <c r="C119" s="147" t="s">
        <v>67</v>
      </c>
      <c r="D119" s="147" t="s">
        <v>156</v>
      </c>
      <c r="E119" s="148" t="s">
        <v>1230</v>
      </c>
      <c r="F119" s="149" t="s">
        <v>1231</v>
      </c>
      <c r="G119" s="150" t="s">
        <v>822</v>
      </c>
      <c r="H119" s="151">
        <v>14</v>
      </c>
      <c r="I119" s="152"/>
      <c r="J119" s="153">
        <f t="shared" si="10"/>
        <v>0</v>
      </c>
      <c r="K119" s="149" t="s">
        <v>1</v>
      </c>
      <c r="L119" s="30"/>
      <c r="M119" s="154" t="s">
        <v>1</v>
      </c>
      <c r="N119" s="155" t="s">
        <v>38</v>
      </c>
      <c r="O119" s="49"/>
      <c r="P119" s="156">
        <f t="shared" si="11"/>
        <v>0</v>
      </c>
      <c r="Q119" s="156">
        <v>0</v>
      </c>
      <c r="R119" s="156">
        <f t="shared" si="12"/>
        <v>0</v>
      </c>
      <c r="S119" s="156">
        <v>0</v>
      </c>
      <c r="T119" s="157">
        <f t="shared" si="13"/>
        <v>0</v>
      </c>
      <c r="AR119" s="16" t="s">
        <v>161</v>
      </c>
      <c r="AT119" s="16" t="s">
        <v>156</v>
      </c>
      <c r="AU119" s="16" t="s">
        <v>75</v>
      </c>
      <c r="AY119" s="16" t="s">
        <v>154</v>
      </c>
      <c r="BE119" s="158">
        <f t="shared" si="14"/>
        <v>0</v>
      </c>
      <c r="BF119" s="158">
        <f t="shared" si="15"/>
        <v>0</v>
      </c>
      <c r="BG119" s="158">
        <f t="shared" si="16"/>
        <v>0</v>
      </c>
      <c r="BH119" s="158">
        <f t="shared" si="17"/>
        <v>0</v>
      </c>
      <c r="BI119" s="158">
        <f t="shared" si="18"/>
        <v>0</v>
      </c>
      <c r="BJ119" s="16" t="s">
        <v>75</v>
      </c>
      <c r="BK119" s="158">
        <f t="shared" si="19"/>
        <v>0</v>
      </c>
      <c r="BL119" s="16" t="s">
        <v>161</v>
      </c>
      <c r="BM119" s="16" t="s">
        <v>619</v>
      </c>
    </row>
    <row r="120" spans="2:65" s="1" customFormat="1" ht="16.5" customHeight="1">
      <c r="B120" s="146"/>
      <c r="C120" s="147" t="s">
        <v>67</v>
      </c>
      <c r="D120" s="147" t="s">
        <v>156</v>
      </c>
      <c r="E120" s="148" t="s">
        <v>1232</v>
      </c>
      <c r="F120" s="149" t="s">
        <v>1233</v>
      </c>
      <c r="G120" s="150" t="s">
        <v>822</v>
      </c>
      <c r="H120" s="151">
        <v>1</v>
      </c>
      <c r="I120" s="152"/>
      <c r="J120" s="153">
        <f t="shared" si="10"/>
        <v>0</v>
      </c>
      <c r="K120" s="149" t="s">
        <v>1</v>
      </c>
      <c r="L120" s="30"/>
      <c r="M120" s="154" t="s">
        <v>1</v>
      </c>
      <c r="N120" s="155" t="s">
        <v>38</v>
      </c>
      <c r="O120" s="49"/>
      <c r="P120" s="156">
        <f t="shared" si="11"/>
        <v>0</v>
      </c>
      <c r="Q120" s="156">
        <v>0</v>
      </c>
      <c r="R120" s="156">
        <f t="shared" si="12"/>
        <v>0</v>
      </c>
      <c r="S120" s="156">
        <v>0</v>
      </c>
      <c r="T120" s="157">
        <f t="shared" si="13"/>
        <v>0</v>
      </c>
      <c r="AR120" s="16" t="s">
        <v>161</v>
      </c>
      <c r="AT120" s="16" t="s">
        <v>156</v>
      </c>
      <c r="AU120" s="16" t="s">
        <v>75</v>
      </c>
      <c r="AY120" s="16" t="s">
        <v>154</v>
      </c>
      <c r="BE120" s="158">
        <f t="shared" si="14"/>
        <v>0</v>
      </c>
      <c r="BF120" s="158">
        <f t="shared" si="15"/>
        <v>0</v>
      </c>
      <c r="BG120" s="158">
        <f t="shared" si="16"/>
        <v>0</v>
      </c>
      <c r="BH120" s="158">
        <f t="shared" si="17"/>
        <v>0</v>
      </c>
      <c r="BI120" s="158">
        <f t="shared" si="18"/>
        <v>0</v>
      </c>
      <c r="BJ120" s="16" t="s">
        <v>75</v>
      </c>
      <c r="BK120" s="158">
        <f t="shared" si="19"/>
        <v>0</v>
      </c>
      <c r="BL120" s="16" t="s">
        <v>161</v>
      </c>
      <c r="BM120" s="16" t="s">
        <v>628</v>
      </c>
    </row>
    <row r="121" spans="2:65" s="1" customFormat="1" ht="16.5" customHeight="1">
      <c r="B121" s="146"/>
      <c r="C121" s="147" t="s">
        <v>67</v>
      </c>
      <c r="D121" s="147" t="s">
        <v>156</v>
      </c>
      <c r="E121" s="148" t="s">
        <v>1234</v>
      </c>
      <c r="F121" s="149" t="s">
        <v>1235</v>
      </c>
      <c r="G121" s="150" t="s">
        <v>822</v>
      </c>
      <c r="H121" s="151">
        <v>1</v>
      </c>
      <c r="I121" s="152"/>
      <c r="J121" s="153">
        <f t="shared" si="10"/>
        <v>0</v>
      </c>
      <c r="K121" s="149" t="s">
        <v>1</v>
      </c>
      <c r="L121" s="30"/>
      <c r="M121" s="154" t="s">
        <v>1</v>
      </c>
      <c r="N121" s="155" t="s">
        <v>38</v>
      </c>
      <c r="O121" s="49"/>
      <c r="P121" s="156">
        <f t="shared" si="11"/>
        <v>0</v>
      </c>
      <c r="Q121" s="156">
        <v>0</v>
      </c>
      <c r="R121" s="156">
        <f t="shared" si="12"/>
        <v>0</v>
      </c>
      <c r="S121" s="156">
        <v>0</v>
      </c>
      <c r="T121" s="157">
        <f t="shared" si="13"/>
        <v>0</v>
      </c>
      <c r="AR121" s="16" t="s">
        <v>161</v>
      </c>
      <c r="AT121" s="16" t="s">
        <v>156</v>
      </c>
      <c r="AU121" s="16" t="s">
        <v>75</v>
      </c>
      <c r="AY121" s="16" t="s">
        <v>154</v>
      </c>
      <c r="BE121" s="158">
        <f t="shared" si="14"/>
        <v>0</v>
      </c>
      <c r="BF121" s="158">
        <f t="shared" si="15"/>
        <v>0</v>
      </c>
      <c r="BG121" s="158">
        <f t="shared" si="16"/>
        <v>0</v>
      </c>
      <c r="BH121" s="158">
        <f t="shared" si="17"/>
        <v>0</v>
      </c>
      <c r="BI121" s="158">
        <f t="shared" si="18"/>
        <v>0</v>
      </c>
      <c r="BJ121" s="16" t="s">
        <v>75</v>
      </c>
      <c r="BK121" s="158">
        <f t="shared" si="19"/>
        <v>0</v>
      </c>
      <c r="BL121" s="16" t="s">
        <v>161</v>
      </c>
      <c r="BM121" s="16" t="s">
        <v>637</v>
      </c>
    </row>
    <row r="122" spans="2:65" s="1" customFormat="1" ht="16.5" customHeight="1">
      <c r="B122" s="146"/>
      <c r="C122" s="147" t="s">
        <v>67</v>
      </c>
      <c r="D122" s="147" t="s">
        <v>156</v>
      </c>
      <c r="E122" s="148" t="s">
        <v>1236</v>
      </c>
      <c r="F122" s="149" t="s">
        <v>1237</v>
      </c>
      <c r="G122" s="150" t="s">
        <v>822</v>
      </c>
      <c r="H122" s="151">
        <v>20</v>
      </c>
      <c r="I122" s="152"/>
      <c r="J122" s="153">
        <f t="shared" si="10"/>
        <v>0</v>
      </c>
      <c r="K122" s="149" t="s">
        <v>1</v>
      </c>
      <c r="L122" s="30"/>
      <c r="M122" s="154" t="s">
        <v>1</v>
      </c>
      <c r="N122" s="155" t="s">
        <v>38</v>
      </c>
      <c r="O122" s="49"/>
      <c r="P122" s="156">
        <f t="shared" si="11"/>
        <v>0</v>
      </c>
      <c r="Q122" s="156">
        <v>0</v>
      </c>
      <c r="R122" s="156">
        <f t="shared" si="12"/>
        <v>0</v>
      </c>
      <c r="S122" s="156">
        <v>0</v>
      </c>
      <c r="T122" s="157">
        <f t="shared" si="13"/>
        <v>0</v>
      </c>
      <c r="AR122" s="16" t="s">
        <v>161</v>
      </c>
      <c r="AT122" s="16" t="s">
        <v>156</v>
      </c>
      <c r="AU122" s="16" t="s">
        <v>75</v>
      </c>
      <c r="AY122" s="16" t="s">
        <v>154</v>
      </c>
      <c r="BE122" s="158">
        <f t="shared" si="14"/>
        <v>0</v>
      </c>
      <c r="BF122" s="158">
        <f t="shared" si="15"/>
        <v>0</v>
      </c>
      <c r="BG122" s="158">
        <f t="shared" si="16"/>
        <v>0</v>
      </c>
      <c r="BH122" s="158">
        <f t="shared" si="17"/>
        <v>0</v>
      </c>
      <c r="BI122" s="158">
        <f t="shared" si="18"/>
        <v>0</v>
      </c>
      <c r="BJ122" s="16" t="s">
        <v>75</v>
      </c>
      <c r="BK122" s="158">
        <f t="shared" si="19"/>
        <v>0</v>
      </c>
      <c r="BL122" s="16" t="s">
        <v>161</v>
      </c>
      <c r="BM122" s="16" t="s">
        <v>647</v>
      </c>
    </row>
    <row r="123" spans="2:65" s="1" customFormat="1" ht="16.5" customHeight="1">
      <c r="B123" s="146"/>
      <c r="C123" s="147" t="s">
        <v>67</v>
      </c>
      <c r="D123" s="147" t="s">
        <v>156</v>
      </c>
      <c r="E123" s="148" t="s">
        <v>1238</v>
      </c>
      <c r="F123" s="149" t="s">
        <v>1239</v>
      </c>
      <c r="G123" s="150" t="s">
        <v>822</v>
      </c>
      <c r="H123" s="151">
        <v>13</v>
      </c>
      <c r="I123" s="152"/>
      <c r="J123" s="153">
        <f t="shared" si="10"/>
        <v>0</v>
      </c>
      <c r="K123" s="149" t="s">
        <v>1</v>
      </c>
      <c r="L123" s="30"/>
      <c r="M123" s="154" t="s">
        <v>1</v>
      </c>
      <c r="N123" s="155" t="s">
        <v>38</v>
      </c>
      <c r="O123" s="49"/>
      <c r="P123" s="156">
        <f t="shared" si="11"/>
        <v>0</v>
      </c>
      <c r="Q123" s="156">
        <v>0</v>
      </c>
      <c r="R123" s="156">
        <f t="shared" si="12"/>
        <v>0</v>
      </c>
      <c r="S123" s="156">
        <v>0</v>
      </c>
      <c r="T123" s="157">
        <f t="shared" si="13"/>
        <v>0</v>
      </c>
      <c r="AR123" s="16" t="s">
        <v>161</v>
      </c>
      <c r="AT123" s="16" t="s">
        <v>156</v>
      </c>
      <c r="AU123" s="16" t="s">
        <v>75</v>
      </c>
      <c r="AY123" s="16" t="s">
        <v>154</v>
      </c>
      <c r="BE123" s="158">
        <f t="shared" si="14"/>
        <v>0</v>
      </c>
      <c r="BF123" s="158">
        <f t="shared" si="15"/>
        <v>0</v>
      </c>
      <c r="BG123" s="158">
        <f t="shared" si="16"/>
        <v>0</v>
      </c>
      <c r="BH123" s="158">
        <f t="shared" si="17"/>
        <v>0</v>
      </c>
      <c r="BI123" s="158">
        <f t="shared" si="18"/>
        <v>0</v>
      </c>
      <c r="BJ123" s="16" t="s">
        <v>75</v>
      </c>
      <c r="BK123" s="158">
        <f t="shared" si="19"/>
        <v>0</v>
      </c>
      <c r="BL123" s="16" t="s">
        <v>161</v>
      </c>
      <c r="BM123" s="16" t="s">
        <v>658</v>
      </c>
    </row>
    <row r="124" spans="2:65" s="1" customFormat="1" ht="16.5" customHeight="1">
      <c r="B124" s="146"/>
      <c r="C124" s="147" t="s">
        <v>67</v>
      </c>
      <c r="D124" s="147" t="s">
        <v>156</v>
      </c>
      <c r="E124" s="148" t="s">
        <v>1240</v>
      </c>
      <c r="F124" s="149" t="s">
        <v>1241</v>
      </c>
      <c r="G124" s="150" t="s">
        <v>822</v>
      </c>
      <c r="H124" s="151">
        <v>1</v>
      </c>
      <c r="I124" s="152"/>
      <c r="J124" s="153">
        <f t="shared" si="10"/>
        <v>0</v>
      </c>
      <c r="K124" s="149" t="s">
        <v>1</v>
      </c>
      <c r="L124" s="30"/>
      <c r="M124" s="154" t="s">
        <v>1</v>
      </c>
      <c r="N124" s="155" t="s">
        <v>38</v>
      </c>
      <c r="O124" s="49"/>
      <c r="P124" s="156">
        <f t="shared" si="11"/>
        <v>0</v>
      </c>
      <c r="Q124" s="156">
        <v>0</v>
      </c>
      <c r="R124" s="156">
        <f t="shared" si="12"/>
        <v>0</v>
      </c>
      <c r="S124" s="156">
        <v>0</v>
      </c>
      <c r="T124" s="157">
        <f t="shared" si="13"/>
        <v>0</v>
      </c>
      <c r="AR124" s="16" t="s">
        <v>161</v>
      </c>
      <c r="AT124" s="16" t="s">
        <v>156</v>
      </c>
      <c r="AU124" s="16" t="s">
        <v>75</v>
      </c>
      <c r="AY124" s="16" t="s">
        <v>154</v>
      </c>
      <c r="BE124" s="158">
        <f t="shared" si="14"/>
        <v>0</v>
      </c>
      <c r="BF124" s="158">
        <f t="shared" si="15"/>
        <v>0</v>
      </c>
      <c r="BG124" s="158">
        <f t="shared" si="16"/>
        <v>0</v>
      </c>
      <c r="BH124" s="158">
        <f t="shared" si="17"/>
        <v>0</v>
      </c>
      <c r="BI124" s="158">
        <f t="shared" si="18"/>
        <v>0</v>
      </c>
      <c r="BJ124" s="16" t="s">
        <v>75</v>
      </c>
      <c r="BK124" s="158">
        <f t="shared" si="19"/>
        <v>0</v>
      </c>
      <c r="BL124" s="16" t="s">
        <v>161</v>
      </c>
      <c r="BM124" s="16" t="s">
        <v>668</v>
      </c>
    </row>
    <row r="125" spans="2:65" s="1" customFormat="1" ht="16.5" customHeight="1">
      <c r="B125" s="146"/>
      <c r="C125" s="147" t="s">
        <v>67</v>
      </c>
      <c r="D125" s="147" t="s">
        <v>156</v>
      </c>
      <c r="E125" s="148" t="s">
        <v>1242</v>
      </c>
      <c r="F125" s="149" t="s">
        <v>1243</v>
      </c>
      <c r="G125" s="150" t="s">
        <v>822</v>
      </c>
      <c r="H125" s="151">
        <v>1</v>
      </c>
      <c r="I125" s="152"/>
      <c r="J125" s="153">
        <f t="shared" si="10"/>
        <v>0</v>
      </c>
      <c r="K125" s="149" t="s">
        <v>1</v>
      </c>
      <c r="L125" s="30"/>
      <c r="M125" s="154" t="s">
        <v>1</v>
      </c>
      <c r="N125" s="155" t="s">
        <v>38</v>
      </c>
      <c r="O125" s="49"/>
      <c r="P125" s="156">
        <f t="shared" si="11"/>
        <v>0</v>
      </c>
      <c r="Q125" s="156">
        <v>0</v>
      </c>
      <c r="R125" s="156">
        <f t="shared" si="12"/>
        <v>0</v>
      </c>
      <c r="S125" s="156">
        <v>0</v>
      </c>
      <c r="T125" s="157">
        <f t="shared" si="13"/>
        <v>0</v>
      </c>
      <c r="AR125" s="16" t="s">
        <v>161</v>
      </c>
      <c r="AT125" s="16" t="s">
        <v>156</v>
      </c>
      <c r="AU125" s="16" t="s">
        <v>75</v>
      </c>
      <c r="AY125" s="16" t="s">
        <v>154</v>
      </c>
      <c r="BE125" s="158">
        <f t="shared" si="14"/>
        <v>0</v>
      </c>
      <c r="BF125" s="158">
        <f t="shared" si="15"/>
        <v>0</v>
      </c>
      <c r="BG125" s="158">
        <f t="shared" si="16"/>
        <v>0</v>
      </c>
      <c r="BH125" s="158">
        <f t="shared" si="17"/>
        <v>0</v>
      </c>
      <c r="BI125" s="158">
        <f t="shared" si="18"/>
        <v>0</v>
      </c>
      <c r="BJ125" s="16" t="s">
        <v>75</v>
      </c>
      <c r="BK125" s="158">
        <f t="shared" si="19"/>
        <v>0</v>
      </c>
      <c r="BL125" s="16" t="s">
        <v>161</v>
      </c>
      <c r="BM125" s="16" t="s">
        <v>676</v>
      </c>
    </row>
    <row r="126" spans="2:65" s="1" customFormat="1" ht="16.5" customHeight="1">
      <c r="B126" s="146"/>
      <c r="C126" s="147" t="s">
        <v>67</v>
      </c>
      <c r="D126" s="147" t="s">
        <v>156</v>
      </c>
      <c r="E126" s="148" t="s">
        <v>1244</v>
      </c>
      <c r="F126" s="149" t="s">
        <v>1245</v>
      </c>
      <c r="G126" s="150" t="s">
        <v>822</v>
      </c>
      <c r="H126" s="151">
        <v>1</v>
      </c>
      <c r="I126" s="152"/>
      <c r="J126" s="153">
        <f t="shared" si="10"/>
        <v>0</v>
      </c>
      <c r="K126" s="149" t="s">
        <v>1</v>
      </c>
      <c r="L126" s="30"/>
      <c r="M126" s="154" t="s">
        <v>1</v>
      </c>
      <c r="N126" s="155" t="s">
        <v>38</v>
      </c>
      <c r="O126" s="49"/>
      <c r="P126" s="156">
        <f t="shared" si="11"/>
        <v>0</v>
      </c>
      <c r="Q126" s="156">
        <v>0</v>
      </c>
      <c r="R126" s="156">
        <f t="shared" si="12"/>
        <v>0</v>
      </c>
      <c r="S126" s="156">
        <v>0</v>
      </c>
      <c r="T126" s="157">
        <f t="shared" si="13"/>
        <v>0</v>
      </c>
      <c r="AR126" s="16" t="s">
        <v>161</v>
      </c>
      <c r="AT126" s="16" t="s">
        <v>156</v>
      </c>
      <c r="AU126" s="16" t="s">
        <v>75</v>
      </c>
      <c r="AY126" s="16" t="s">
        <v>154</v>
      </c>
      <c r="BE126" s="158">
        <f t="shared" si="14"/>
        <v>0</v>
      </c>
      <c r="BF126" s="158">
        <f t="shared" si="15"/>
        <v>0</v>
      </c>
      <c r="BG126" s="158">
        <f t="shared" si="16"/>
        <v>0</v>
      </c>
      <c r="BH126" s="158">
        <f t="shared" si="17"/>
        <v>0</v>
      </c>
      <c r="BI126" s="158">
        <f t="shared" si="18"/>
        <v>0</v>
      </c>
      <c r="BJ126" s="16" t="s">
        <v>75</v>
      </c>
      <c r="BK126" s="158">
        <f t="shared" si="19"/>
        <v>0</v>
      </c>
      <c r="BL126" s="16" t="s">
        <v>161</v>
      </c>
      <c r="BM126" s="16" t="s">
        <v>686</v>
      </c>
    </row>
    <row r="127" spans="2:65" s="1" customFormat="1" ht="16.5" customHeight="1">
      <c r="B127" s="146"/>
      <c r="C127" s="147" t="s">
        <v>67</v>
      </c>
      <c r="D127" s="147" t="s">
        <v>156</v>
      </c>
      <c r="E127" s="148" t="s">
        <v>1246</v>
      </c>
      <c r="F127" s="149" t="s">
        <v>1247</v>
      </c>
      <c r="G127" s="150" t="s">
        <v>822</v>
      </c>
      <c r="H127" s="151">
        <v>12</v>
      </c>
      <c r="I127" s="152"/>
      <c r="J127" s="153">
        <f t="shared" si="10"/>
        <v>0</v>
      </c>
      <c r="K127" s="149" t="s">
        <v>1</v>
      </c>
      <c r="L127" s="30"/>
      <c r="M127" s="154" t="s">
        <v>1</v>
      </c>
      <c r="N127" s="155" t="s">
        <v>38</v>
      </c>
      <c r="O127" s="49"/>
      <c r="P127" s="156">
        <f t="shared" si="11"/>
        <v>0</v>
      </c>
      <c r="Q127" s="156">
        <v>0</v>
      </c>
      <c r="R127" s="156">
        <f t="shared" si="12"/>
        <v>0</v>
      </c>
      <c r="S127" s="156">
        <v>0</v>
      </c>
      <c r="T127" s="157">
        <f t="shared" si="13"/>
        <v>0</v>
      </c>
      <c r="AR127" s="16" t="s">
        <v>161</v>
      </c>
      <c r="AT127" s="16" t="s">
        <v>156</v>
      </c>
      <c r="AU127" s="16" t="s">
        <v>75</v>
      </c>
      <c r="AY127" s="16" t="s">
        <v>154</v>
      </c>
      <c r="BE127" s="158">
        <f t="shared" si="14"/>
        <v>0</v>
      </c>
      <c r="BF127" s="158">
        <f t="shared" si="15"/>
        <v>0</v>
      </c>
      <c r="BG127" s="158">
        <f t="shared" si="16"/>
        <v>0</v>
      </c>
      <c r="BH127" s="158">
        <f t="shared" si="17"/>
        <v>0</v>
      </c>
      <c r="BI127" s="158">
        <f t="shared" si="18"/>
        <v>0</v>
      </c>
      <c r="BJ127" s="16" t="s">
        <v>75</v>
      </c>
      <c r="BK127" s="158">
        <f t="shared" si="19"/>
        <v>0</v>
      </c>
      <c r="BL127" s="16" t="s">
        <v>161</v>
      </c>
      <c r="BM127" s="16" t="s">
        <v>695</v>
      </c>
    </row>
    <row r="128" spans="2:65" s="1" customFormat="1" ht="16.5" customHeight="1">
      <c r="B128" s="146"/>
      <c r="C128" s="147" t="s">
        <v>67</v>
      </c>
      <c r="D128" s="147" t="s">
        <v>156</v>
      </c>
      <c r="E128" s="148" t="s">
        <v>1248</v>
      </c>
      <c r="F128" s="149" t="s">
        <v>1249</v>
      </c>
      <c r="G128" s="150" t="s">
        <v>822</v>
      </c>
      <c r="H128" s="151">
        <v>62</v>
      </c>
      <c r="I128" s="152"/>
      <c r="J128" s="153">
        <f t="shared" si="10"/>
        <v>0</v>
      </c>
      <c r="K128" s="149" t="s">
        <v>1</v>
      </c>
      <c r="L128" s="30"/>
      <c r="M128" s="154" t="s">
        <v>1</v>
      </c>
      <c r="N128" s="155" t="s">
        <v>38</v>
      </c>
      <c r="O128" s="49"/>
      <c r="P128" s="156">
        <f t="shared" si="11"/>
        <v>0</v>
      </c>
      <c r="Q128" s="156">
        <v>0</v>
      </c>
      <c r="R128" s="156">
        <f t="shared" si="12"/>
        <v>0</v>
      </c>
      <c r="S128" s="156">
        <v>0</v>
      </c>
      <c r="T128" s="157">
        <f t="shared" si="13"/>
        <v>0</v>
      </c>
      <c r="AR128" s="16" t="s">
        <v>161</v>
      </c>
      <c r="AT128" s="16" t="s">
        <v>156</v>
      </c>
      <c r="AU128" s="16" t="s">
        <v>75</v>
      </c>
      <c r="AY128" s="16" t="s">
        <v>154</v>
      </c>
      <c r="BE128" s="158">
        <f t="shared" si="14"/>
        <v>0</v>
      </c>
      <c r="BF128" s="158">
        <f t="shared" si="15"/>
        <v>0</v>
      </c>
      <c r="BG128" s="158">
        <f t="shared" si="16"/>
        <v>0</v>
      </c>
      <c r="BH128" s="158">
        <f t="shared" si="17"/>
        <v>0</v>
      </c>
      <c r="BI128" s="158">
        <f t="shared" si="18"/>
        <v>0</v>
      </c>
      <c r="BJ128" s="16" t="s">
        <v>75</v>
      </c>
      <c r="BK128" s="158">
        <f t="shared" si="19"/>
        <v>0</v>
      </c>
      <c r="BL128" s="16" t="s">
        <v>161</v>
      </c>
      <c r="BM128" s="16" t="s">
        <v>738</v>
      </c>
    </row>
    <row r="129" spans="2:65" s="1" customFormat="1" ht="16.5" customHeight="1">
      <c r="B129" s="146"/>
      <c r="C129" s="147" t="s">
        <v>67</v>
      </c>
      <c r="D129" s="147" t="s">
        <v>156</v>
      </c>
      <c r="E129" s="148" t="s">
        <v>1250</v>
      </c>
      <c r="F129" s="149" t="s">
        <v>1251</v>
      </c>
      <c r="G129" s="150" t="s">
        <v>822</v>
      </c>
      <c r="H129" s="151">
        <v>70</v>
      </c>
      <c r="I129" s="152"/>
      <c r="J129" s="153">
        <f t="shared" si="10"/>
        <v>0</v>
      </c>
      <c r="K129" s="149" t="s">
        <v>1</v>
      </c>
      <c r="L129" s="30"/>
      <c r="M129" s="154" t="s">
        <v>1</v>
      </c>
      <c r="N129" s="155" t="s">
        <v>38</v>
      </c>
      <c r="O129" s="49"/>
      <c r="P129" s="156">
        <f t="shared" si="11"/>
        <v>0</v>
      </c>
      <c r="Q129" s="156">
        <v>0</v>
      </c>
      <c r="R129" s="156">
        <f t="shared" si="12"/>
        <v>0</v>
      </c>
      <c r="S129" s="156">
        <v>0</v>
      </c>
      <c r="T129" s="157">
        <f t="shared" si="13"/>
        <v>0</v>
      </c>
      <c r="AR129" s="16" t="s">
        <v>161</v>
      </c>
      <c r="AT129" s="16" t="s">
        <v>156</v>
      </c>
      <c r="AU129" s="16" t="s">
        <v>75</v>
      </c>
      <c r="AY129" s="16" t="s">
        <v>154</v>
      </c>
      <c r="BE129" s="158">
        <f t="shared" si="14"/>
        <v>0</v>
      </c>
      <c r="BF129" s="158">
        <f t="shared" si="15"/>
        <v>0</v>
      </c>
      <c r="BG129" s="158">
        <f t="shared" si="16"/>
        <v>0</v>
      </c>
      <c r="BH129" s="158">
        <f t="shared" si="17"/>
        <v>0</v>
      </c>
      <c r="BI129" s="158">
        <f t="shared" si="18"/>
        <v>0</v>
      </c>
      <c r="BJ129" s="16" t="s">
        <v>75</v>
      </c>
      <c r="BK129" s="158">
        <f t="shared" si="19"/>
        <v>0</v>
      </c>
      <c r="BL129" s="16" t="s">
        <v>161</v>
      </c>
      <c r="BM129" s="16" t="s">
        <v>753</v>
      </c>
    </row>
    <row r="130" spans="2:65" s="1" customFormat="1" ht="16.5" customHeight="1">
      <c r="B130" s="146"/>
      <c r="C130" s="147" t="s">
        <v>67</v>
      </c>
      <c r="D130" s="147" t="s">
        <v>156</v>
      </c>
      <c r="E130" s="148" t="s">
        <v>1252</v>
      </c>
      <c r="F130" s="149" t="s">
        <v>1253</v>
      </c>
      <c r="G130" s="150" t="s">
        <v>822</v>
      </c>
      <c r="H130" s="151">
        <v>18</v>
      </c>
      <c r="I130" s="152"/>
      <c r="J130" s="153">
        <f t="shared" si="10"/>
        <v>0</v>
      </c>
      <c r="K130" s="149" t="s">
        <v>1</v>
      </c>
      <c r="L130" s="30"/>
      <c r="M130" s="154" t="s">
        <v>1</v>
      </c>
      <c r="N130" s="155" t="s">
        <v>38</v>
      </c>
      <c r="O130" s="49"/>
      <c r="P130" s="156">
        <f t="shared" si="11"/>
        <v>0</v>
      </c>
      <c r="Q130" s="156">
        <v>0</v>
      </c>
      <c r="R130" s="156">
        <f t="shared" si="12"/>
        <v>0</v>
      </c>
      <c r="S130" s="156">
        <v>0</v>
      </c>
      <c r="T130" s="157">
        <f t="shared" si="13"/>
        <v>0</v>
      </c>
      <c r="AR130" s="16" t="s">
        <v>161</v>
      </c>
      <c r="AT130" s="16" t="s">
        <v>156</v>
      </c>
      <c r="AU130" s="16" t="s">
        <v>75</v>
      </c>
      <c r="AY130" s="16" t="s">
        <v>154</v>
      </c>
      <c r="BE130" s="158">
        <f t="shared" si="14"/>
        <v>0</v>
      </c>
      <c r="BF130" s="158">
        <f t="shared" si="15"/>
        <v>0</v>
      </c>
      <c r="BG130" s="158">
        <f t="shared" si="16"/>
        <v>0</v>
      </c>
      <c r="BH130" s="158">
        <f t="shared" si="17"/>
        <v>0</v>
      </c>
      <c r="BI130" s="158">
        <f t="shared" si="18"/>
        <v>0</v>
      </c>
      <c r="BJ130" s="16" t="s">
        <v>75</v>
      </c>
      <c r="BK130" s="158">
        <f t="shared" si="19"/>
        <v>0</v>
      </c>
      <c r="BL130" s="16" t="s">
        <v>161</v>
      </c>
      <c r="BM130" s="16" t="s">
        <v>774</v>
      </c>
    </row>
    <row r="131" spans="2:65" s="1" customFormat="1" ht="16.5" customHeight="1">
      <c r="B131" s="146"/>
      <c r="C131" s="147" t="s">
        <v>67</v>
      </c>
      <c r="D131" s="147" t="s">
        <v>156</v>
      </c>
      <c r="E131" s="148" t="s">
        <v>1254</v>
      </c>
      <c r="F131" s="149" t="s">
        <v>1255</v>
      </c>
      <c r="G131" s="150" t="s">
        <v>822</v>
      </c>
      <c r="H131" s="151">
        <v>54</v>
      </c>
      <c r="I131" s="152"/>
      <c r="J131" s="153">
        <f t="shared" si="10"/>
        <v>0</v>
      </c>
      <c r="K131" s="149" t="s">
        <v>1</v>
      </c>
      <c r="L131" s="30"/>
      <c r="M131" s="154" t="s">
        <v>1</v>
      </c>
      <c r="N131" s="155" t="s">
        <v>38</v>
      </c>
      <c r="O131" s="49"/>
      <c r="P131" s="156">
        <f t="shared" si="11"/>
        <v>0</v>
      </c>
      <c r="Q131" s="156">
        <v>0</v>
      </c>
      <c r="R131" s="156">
        <f t="shared" si="12"/>
        <v>0</v>
      </c>
      <c r="S131" s="156">
        <v>0</v>
      </c>
      <c r="T131" s="157">
        <f t="shared" si="13"/>
        <v>0</v>
      </c>
      <c r="AR131" s="16" t="s">
        <v>161</v>
      </c>
      <c r="AT131" s="16" t="s">
        <v>156</v>
      </c>
      <c r="AU131" s="16" t="s">
        <v>75</v>
      </c>
      <c r="AY131" s="16" t="s">
        <v>154</v>
      </c>
      <c r="BE131" s="158">
        <f t="shared" si="14"/>
        <v>0</v>
      </c>
      <c r="BF131" s="158">
        <f t="shared" si="15"/>
        <v>0</v>
      </c>
      <c r="BG131" s="158">
        <f t="shared" si="16"/>
        <v>0</v>
      </c>
      <c r="BH131" s="158">
        <f t="shared" si="17"/>
        <v>0</v>
      </c>
      <c r="BI131" s="158">
        <f t="shared" si="18"/>
        <v>0</v>
      </c>
      <c r="BJ131" s="16" t="s">
        <v>75</v>
      </c>
      <c r="BK131" s="158">
        <f t="shared" si="19"/>
        <v>0</v>
      </c>
      <c r="BL131" s="16" t="s">
        <v>161</v>
      </c>
      <c r="BM131" s="16" t="s">
        <v>787</v>
      </c>
    </row>
    <row r="132" spans="2:65" s="1" customFormat="1" ht="16.5" customHeight="1">
      <c r="B132" s="146"/>
      <c r="C132" s="147" t="s">
        <v>67</v>
      </c>
      <c r="D132" s="147" t="s">
        <v>156</v>
      </c>
      <c r="E132" s="148" t="s">
        <v>1256</v>
      </c>
      <c r="F132" s="149" t="s">
        <v>1257</v>
      </c>
      <c r="G132" s="150" t="s">
        <v>822</v>
      </c>
      <c r="H132" s="151">
        <v>60</v>
      </c>
      <c r="I132" s="152"/>
      <c r="J132" s="153">
        <f t="shared" si="10"/>
        <v>0</v>
      </c>
      <c r="K132" s="149" t="s">
        <v>1</v>
      </c>
      <c r="L132" s="30"/>
      <c r="M132" s="154" t="s">
        <v>1</v>
      </c>
      <c r="N132" s="155" t="s">
        <v>38</v>
      </c>
      <c r="O132" s="49"/>
      <c r="P132" s="156">
        <f t="shared" si="11"/>
        <v>0</v>
      </c>
      <c r="Q132" s="156">
        <v>0</v>
      </c>
      <c r="R132" s="156">
        <f t="shared" si="12"/>
        <v>0</v>
      </c>
      <c r="S132" s="156">
        <v>0</v>
      </c>
      <c r="T132" s="157">
        <f t="shared" si="13"/>
        <v>0</v>
      </c>
      <c r="AR132" s="16" t="s">
        <v>161</v>
      </c>
      <c r="AT132" s="16" t="s">
        <v>156</v>
      </c>
      <c r="AU132" s="16" t="s">
        <v>75</v>
      </c>
      <c r="AY132" s="16" t="s">
        <v>154</v>
      </c>
      <c r="BE132" s="158">
        <f t="shared" si="14"/>
        <v>0</v>
      </c>
      <c r="BF132" s="158">
        <f t="shared" si="15"/>
        <v>0</v>
      </c>
      <c r="BG132" s="158">
        <f t="shared" si="16"/>
        <v>0</v>
      </c>
      <c r="BH132" s="158">
        <f t="shared" si="17"/>
        <v>0</v>
      </c>
      <c r="BI132" s="158">
        <f t="shared" si="18"/>
        <v>0</v>
      </c>
      <c r="BJ132" s="16" t="s">
        <v>75</v>
      </c>
      <c r="BK132" s="158">
        <f t="shared" si="19"/>
        <v>0</v>
      </c>
      <c r="BL132" s="16" t="s">
        <v>161</v>
      </c>
      <c r="BM132" s="16" t="s">
        <v>797</v>
      </c>
    </row>
    <row r="133" spans="2:65" s="1" customFormat="1" ht="16.5" customHeight="1">
      <c r="B133" s="146"/>
      <c r="C133" s="147" t="s">
        <v>67</v>
      </c>
      <c r="D133" s="147" t="s">
        <v>156</v>
      </c>
      <c r="E133" s="148" t="s">
        <v>1258</v>
      </c>
      <c r="F133" s="149" t="s">
        <v>1259</v>
      </c>
      <c r="G133" s="150" t="s">
        <v>822</v>
      </c>
      <c r="H133" s="151">
        <v>132</v>
      </c>
      <c r="I133" s="152"/>
      <c r="J133" s="153">
        <f t="shared" si="10"/>
        <v>0</v>
      </c>
      <c r="K133" s="149" t="s">
        <v>1</v>
      </c>
      <c r="L133" s="30"/>
      <c r="M133" s="154" t="s">
        <v>1</v>
      </c>
      <c r="N133" s="155" t="s">
        <v>38</v>
      </c>
      <c r="O133" s="49"/>
      <c r="P133" s="156">
        <f t="shared" si="11"/>
        <v>0</v>
      </c>
      <c r="Q133" s="156">
        <v>0</v>
      </c>
      <c r="R133" s="156">
        <f t="shared" si="12"/>
        <v>0</v>
      </c>
      <c r="S133" s="156">
        <v>0</v>
      </c>
      <c r="T133" s="157">
        <f t="shared" si="13"/>
        <v>0</v>
      </c>
      <c r="AR133" s="16" t="s">
        <v>161</v>
      </c>
      <c r="AT133" s="16" t="s">
        <v>156</v>
      </c>
      <c r="AU133" s="16" t="s">
        <v>75</v>
      </c>
      <c r="AY133" s="16" t="s">
        <v>154</v>
      </c>
      <c r="BE133" s="158">
        <f t="shared" si="14"/>
        <v>0</v>
      </c>
      <c r="BF133" s="158">
        <f t="shared" si="15"/>
        <v>0</v>
      </c>
      <c r="BG133" s="158">
        <f t="shared" si="16"/>
        <v>0</v>
      </c>
      <c r="BH133" s="158">
        <f t="shared" si="17"/>
        <v>0</v>
      </c>
      <c r="BI133" s="158">
        <f t="shared" si="18"/>
        <v>0</v>
      </c>
      <c r="BJ133" s="16" t="s">
        <v>75</v>
      </c>
      <c r="BK133" s="158">
        <f t="shared" si="19"/>
        <v>0</v>
      </c>
      <c r="BL133" s="16" t="s">
        <v>161</v>
      </c>
      <c r="BM133" s="16" t="s">
        <v>759</v>
      </c>
    </row>
    <row r="134" spans="2:65" s="1" customFormat="1" ht="16.5" customHeight="1">
      <c r="B134" s="146"/>
      <c r="C134" s="147" t="s">
        <v>67</v>
      </c>
      <c r="D134" s="147" t="s">
        <v>156</v>
      </c>
      <c r="E134" s="148" t="s">
        <v>1260</v>
      </c>
      <c r="F134" s="149" t="s">
        <v>1261</v>
      </c>
      <c r="G134" s="150" t="s">
        <v>822</v>
      </c>
      <c r="H134" s="151">
        <v>20</v>
      </c>
      <c r="I134" s="152"/>
      <c r="J134" s="153">
        <f t="shared" si="10"/>
        <v>0</v>
      </c>
      <c r="K134" s="149" t="s">
        <v>1</v>
      </c>
      <c r="L134" s="30"/>
      <c r="M134" s="154" t="s">
        <v>1</v>
      </c>
      <c r="N134" s="155" t="s">
        <v>38</v>
      </c>
      <c r="O134" s="49"/>
      <c r="P134" s="156">
        <f t="shared" si="11"/>
        <v>0</v>
      </c>
      <c r="Q134" s="156">
        <v>0</v>
      </c>
      <c r="R134" s="156">
        <f t="shared" si="12"/>
        <v>0</v>
      </c>
      <c r="S134" s="156">
        <v>0</v>
      </c>
      <c r="T134" s="157">
        <f t="shared" si="13"/>
        <v>0</v>
      </c>
      <c r="AR134" s="16" t="s">
        <v>161</v>
      </c>
      <c r="AT134" s="16" t="s">
        <v>156</v>
      </c>
      <c r="AU134" s="16" t="s">
        <v>75</v>
      </c>
      <c r="AY134" s="16" t="s">
        <v>154</v>
      </c>
      <c r="BE134" s="158">
        <f t="shared" si="14"/>
        <v>0</v>
      </c>
      <c r="BF134" s="158">
        <f t="shared" si="15"/>
        <v>0</v>
      </c>
      <c r="BG134" s="158">
        <f t="shared" si="16"/>
        <v>0</v>
      </c>
      <c r="BH134" s="158">
        <f t="shared" si="17"/>
        <v>0</v>
      </c>
      <c r="BI134" s="158">
        <f t="shared" si="18"/>
        <v>0</v>
      </c>
      <c r="BJ134" s="16" t="s">
        <v>75</v>
      </c>
      <c r="BK134" s="158">
        <f t="shared" si="19"/>
        <v>0</v>
      </c>
      <c r="BL134" s="16" t="s">
        <v>161</v>
      </c>
      <c r="BM134" s="16" t="s">
        <v>1069</v>
      </c>
    </row>
    <row r="135" spans="2:65" s="1" customFormat="1" ht="16.5" customHeight="1">
      <c r="B135" s="146"/>
      <c r="C135" s="147" t="s">
        <v>67</v>
      </c>
      <c r="D135" s="147" t="s">
        <v>156</v>
      </c>
      <c r="E135" s="148" t="s">
        <v>1262</v>
      </c>
      <c r="F135" s="149" t="s">
        <v>1263</v>
      </c>
      <c r="G135" s="150" t="s">
        <v>822</v>
      </c>
      <c r="H135" s="151">
        <v>264</v>
      </c>
      <c r="I135" s="152"/>
      <c r="J135" s="153">
        <f t="shared" si="10"/>
        <v>0</v>
      </c>
      <c r="K135" s="149" t="s">
        <v>1</v>
      </c>
      <c r="L135" s="30"/>
      <c r="M135" s="154" t="s">
        <v>1</v>
      </c>
      <c r="N135" s="155" t="s">
        <v>38</v>
      </c>
      <c r="O135" s="49"/>
      <c r="P135" s="156">
        <f t="shared" si="11"/>
        <v>0</v>
      </c>
      <c r="Q135" s="156">
        <v>0</v>
      </c>
      <c r="R135" s="156">
        <f t="shared" si="12"/>
        <v>0</v>
      </c>
      <c r="S135" s="156">
        <v>0</v>
      </c>
      <c r="T135" s="157">
        <f t="shared" si="13"/>
        <v>0</v>
      </c>
      <c r="AR135" s="16" t="s">
        <v>161</v>
      </c>
      <c r="AT135" s="16" t="s">
        <v>156</v>
      </c>
      <c r="AU135" s="16" t="s">
        <v>75</v>
      </c>
      <c r="AY135" s="16" t="s">
        <v>154</v>
      </c>
      <c r="BE135" s="158">
        <f t="shared" si="14"/>
        <v>0</v>
      </c>
      <c r="BF135" s="158">
        <f t="shared" si="15"/>
        <v>0</v>
      </c>
      <c r="BG135" s="158">
        <f t="shared" si="16"/>
        <v>0</v>
      </c>
      <c r="BH135" s="158">
        <f t="shared" si="17"/>
        <v>0</v>
      </c>
      <c r="BI135" s="158">
        <f t="shared" si="18"/>
        <v>0</v>
      </c>
      <c r="BJ135" s="16" t="s">
        <v>75</v>
      </c>
      <c r="BK135" s="158">
        <f t="shared" si="19"/>
        <v>0</v>
      </c>
      <c r="BL135" s="16" t="s">
        <v>161</v>
      </c>
      <c r="BM135" s="16" t="s">
        <v>1072</v>
      </c>
    </row>
    <row r="136" spans="2:65" s="1" customFormat="1" ht="16.5" customHeight="1">
      <c r="B136" s="146"/>
      <c r="C136" s="147" t="s">
        <v>67</v>
      </c>
      <c r="D136" s="147" t="s">
        <v>156</v>
      </c>
      <c r="E136" s="148" t="s">
        <v>1264</v>
      </c>
      <c r="F136" s="149" t="s">
        <v>1265</v>
      </c>
      <c r="G136" s="150" t="s">
        <v>822</v>
      </c>
      <c r="H136" s="151">
        <v>132</v>
      </c>
      <c r="I136" s="152"/>
      <c r="J136" s="153">
        <f t="shared" si="10"/>
        <v>0</v>
      </c>
      <c r="K136" s="149" t="s">
        <v>1</v>
      </c>
      <c r="L136" s="30"/>
      <c r="M136" s="154" t="s">
        <v>1</v>
      </c>
      <c r="N136" s="155" t="s">
        <v>38</v>
      </c>
      <c r="O136" s="49"/>
      <c r="P136" s="156">
        <f t="shared" si="11"/>
        <v>0</v>
      </c>
      <c r="Q136" s="156">
        <v>0</v>
      </c>
      <c r="R136" s="156">
        <f t="shared" si="12"/>
        <v>0</v>
      </c>
      <c r="S136" s="156">
        <v>0</v>
      </c>
      <c r="T136" s="157">
        <f t="shared" si="13"/>
        <v>0</v>
      </c>
      <c r="AR136" s="16" t="s">
        <v>161</v>
      </c>
      <c r="AT136" s="16" t="s">
        <v>156</v>
      </c>
      <c r="AU136" s="16" t="s">
        <v>75</v>
      </c>
      <c r="AY136" s="16" t="s">
        <v>154</v>
      </c>
      <c r="BE136" s="158">
        <f t="shared" si="14"/>
        <v>0</v>
      </c>
      <c r="BF136" s="158">
        <f t="shared" si="15"/>
        <v>0</v>
      </c>
      <c r="BG136" s="158">
        <f t="shared" si="16"/>
        <v>0</v>
      </c>
      <c r="BH136" s="158">
        <f t="shared" si="17"/>
        <v>0</v>
      </c>
      <c r="BI136" s="158">
        <f t="shared" si="18"/>
        <v>0</v>
      </c>
      <c r="BJ136" s="16" t="s">
        <v>75</v>
      </c>
      <c r="BK136" s="158">
        <f t="shared" si="19"/>
        <v>0</v>
      </c>
      <c r="BL136" s="16" t="s">
        <v>161</v>
      </c>
      <c r="BM136" s="16" t="s">
        <v>1076</v>
      </c>
    </row>
    <row r="137" spans="2:65" s="1" customFormat="1" ht="16.5" customHeight="1">
      <c r="B137" s="146"/>
      <c r="C137" s="147" t="s">
        <v>67</v>
      </c>
      <c r="D137" s="147" t="s">
        <v>156</v>
      </c>
      <c r="E137" s="148" t="s">
        <v>1266</v>
      </c>
      <c r="F137" s="149" t="s">
        <v>1267</v>
      </c>
      <c r="G137" s="150" t="s">
        <v>822</v>
      </c>
      <c r="H137" s="151">
        <v>132</v>
      </c>
      <c r="I137" s="152"/>
      <c r="J137" s="153">
        <f t="shared" si="10"/>
        <v>0</v>
      </c>
      <c r="K137" s="149" t="s">
        <v>1</v>
      </c>
      <c r="L137" s="30"/>
      <c r="M137" s="154" t="s">
        <v>1</v>
      </c>
      <c r="N137" s="155" t="s">
        <v>38</v>
      </c>
      <c r="O137" s="49"/>
      <c r="P137" s="156">
        <f t="shared" si="11"/>
        <v>0</v>
      </c>
      <c r="Q137" s="156">
        <v>0</v>
      </c>
      <c r="R137" s="156">
        <f t="shared" si="12"/>
        <v>0</v>
      </c>
      <c r="S137" s="156">
        <v>0</v>
      </c>
      <c r="T137" s="157">
        <f t="shared" si="13"/>
        <v>0</v>
      </c>
      <c r="AR137" s="16" t="s">
        <v>161</v>
      </c>
      <c r="AT137" s="16" t="s">
        <v>156</v>
      </c>
      <c r="AU137" s="16" t="s">
        <v>75</v>
      </c>
      <c r="AY137" s="16" t="s">
        <v>154</v>
      </c>
      <c r="BE137" s="158">
        <f t="shared" si="14"/>
        <v>0</v>
      </c>
      <c r="BF137" s="158">
        <f t="shared" si="15"/>
        <v>0</v>
      </c>
      <c r="BG137" s="158">
        <f t="shared" si="16"/>
        <v>0</v>
      </c>
      <c r="BH137" s="158">
        <f t="shared" si="17"/>
        <v>0</v>
      </c>
      <c r="BI137" s="158">
        <f t="shared" si="18"/>
        <v>0</v>
      </c>
      <c r="BJ137" s="16" t="s">
        <v>75</v>
      </c>
      <c r="BK137" s="158">
        <f t="shared" si="19"/>
        <v>0</v>
      </c>
      <c r="BL137" s="16" t="s">
        <v>161</v>
      </c>
      <c r="BM137" s="16" t="s">
        <v>1079</v>
      </c>
    </row>
    <row r="138" spans="2:65" s="1" customFormat="1" ht="16.5" customHeight="1">
      <c r="B138" s="146"/>
      <c r="C138" s="147" t="s">
        <v>67</v>
      </c>
      <c r="D138" s="147" t="s">
        <v>156</v>
      </c>
      <c r="E138" s="148" t="s">
        <v>1268</v>
      </c>
      <c r="F138" s="149" t="s">
        <v>1269</v>
      </c>
      <c r="G138" s="150" t="s">
        <v>822</v>
      </c>
      <c r="H138" s="151">
        <v>132</v>
      </c>
      <c r="I138" s="152"/>
      <c r="J138" s="153">
        <f t="shared" si="10"/>
        <v>0</v>
      </c>
      <c r="K138" s="149" t="s">
        <v>1</v>
      </c>
      <c r="L138" s="30"/>
      <c r="M138" s="154" t="s">
        <v>1</v>
      </c>
      <c r="N138" s="155" t="s">
        <v>38</v>
      </c>
      <c r="O138" s="49"/>
      <c r="P138" s="156">
        <f t="shared" si="11"/>
        <v>0</v>
      </c>
      <c r="Q138" s="156">
        <v>0</v>
      </c>
      <c r="R138" s="156">
        <f t="shared" si="12"/>
        <v>0</v>
      </c>
      <c r="S138" s="156">
        <v>0</v>
      </c>
      <c r="T138" s="157">
        <f t="shared" si="13"/>
        <v>0</v>
      </c>
      <c r="AR138" s="16" t="s">
        <v>161</v>
      </c>
      <c r="AT138" s="16" t="s">
        <v>156</v>
      </c>
      <c r="AU138" s="16" t="s">
        <v>75</v>
      </c>
      <c r="AY138" s="16" t="s">
        <v>154</v>
      </c>
      <c r="BE138" s="158">
        <f t="shared" si="14"/>
        <v>0</v>
      </c>
      <c r="BF138" s="158">
        <f t="shared" si="15"/>
        <v>0</v>
      </c>
      <c r="BG138" s="158">
        <f t="shared" si="16"/>
        <v>0</v>
      </c>
      <c r="BH138" s="158">
        <f t="shared" si="17"/>
        <v>0</v>
      </c>
      <c r="BI138" s="158">
        <f t="shared" si="18"/>
        <v>0</v>
      </c>
      <c r="BJ138" s="16" t="s">
        <v>75</v>
      </c>
      <c r="BK138" s="158">
        <f t="shared" si="19"/>
        <v>0</v>
      </c>
      <c r="BL138" s="16" t="s">
        <v>161</v>
      </c>
      <c r="BM138" s="16" t="s">
        <v>1082</v>
      </c>
    </row>
    <row r="139" spans="2:65" s="1" customFormat="1" ht="16.5" customHeight="1">
      <c r="B139" s="146"/>
      <c r="C139" s="147" t="s">
        <v>67</v>
      </c>
      <c r="D139" s="147" t="s">
        <v>156</v>
      </c>
      <c r="E139" s="148" t="s">
        <v>1270</v>
      </c>
      <c r="F139" s="149" t="s">
        <v>1271</v>
      </c>
      <c r="G139" s="150" t="s">
        <v>822</v>
      </c>
      <c r="H139" s="151">
        <v>6</v>
      </c>
      <c r="I139" s="152"/>
      <c r="J139" s="153">
        <f t="shared" si="10"/>
        <v>0</v>
      </c>
      <c r="K139" s="149" t="s">
        <v>1</v>
      </c>
      <c r="L139" s="30"/>
      <c r="M139" s="154" t="s">
        <v>1</v>
      </c>
      <c r="N139" s="155" t="s">
        <v>38</v>
      </c>
      <c r="O139" s="49"/>
      <c r="P139" s="156">
        <f t="shared" si="11"/>
        <v>0</v>
      </c>
      <c r="Q139" s="156">
        <v>0</v>
      </c>
      <c r="R139" s="156">
        <f t="shared" si="12"/>
        <v>0</v>
      </c>
      <c r="S139" s="156">
        <v>0</v>
      </c>
      <c r="T139" s="157">
        <f t="shared" si="13"/>
        <v>0</v>
      </c>
      <c r="AR139" s="16" t="s">
        <v>161</v>
      </c>
      <c r="AT139" s="16" t="s">
        <v>156</v>
      </c>
      <c r="AU139" s="16" t="s">
        <v>75</v>
      </c>
      <c r="AY139" s="16" t="s">
        <v>154</v>
      </c>
      <c r="BE139" s="158">
        <f t="shared" si="14"/>
        <v>0</v>
      </c>
      <c r="BF139" s="158">
        <f t="shared" si="15"/>
        <v>0</v>
      </c>
      <c r="BG139" s="158">
        <f t="shared" si="16"/>
        <v>0</v>
      </c>
      <c r="BH139" s="158">
        <f t="shared" si="17"/>
        <v>0</v>
      </c>
      <c r="BI139" s="158">
        <f t="shared" si="18"/>
        <v>0</v>
      </c>
      <c r="BJ139" s="16" t="s">
        <v>75</v>
      </c>
      <c r="BK139" s="158">
        <f t="shared" si="19"/>
        <v>0</v>
      </c>
      <c r="BL139" s="16" t="s">
        <v>161</v>
      </c>
      <c r="BM139" s="16" t="s">
        <v>1085</v>
      </c>
    </row>
    <row r="140" spans="2:65" s="1" customFormat="1" ht="16.5" customHeight="1">
      <c r="B140" s="146"/>
      <c r="C140" s="147" t="s">
        <v>67</v>
      </c>
      <c r="D140" s="147" t="s">
        <v>156</v>
      </c>
      <c r="E140" s="148" t="s">
        <v>1272</v>
      </c>
      <c r="F140" s="149" t="s">
        <v>1273</v>
      </c>
      <c r="G140" s="150" t="s">
        <v>822</v>
      </c>
      <c r="H140" s="151">
        <v>12</v>
      </c>
      <c r="I140" s="152"/>
      <c r="J140" s="153">
        <f t="shared" si="10"/>
        <v>0</v>
      </c>
      <c r="K140" s="149" t="s">
        <v>1</v>
      </c>
      <c r="L140" s="30"/>
      <c r="M140" s="154" t="s">
        <v>1</v>
      </c>
      <c r="N140" s="155" t="s">
        <v>38</v>
      </c>
      <c r="O140" s="49"/>
      <c r="P140" s="156">
        <f t="shared" si="11"/>
        <v>0</v>
      </c>
      <c r="Q140" s="156">
        <v>0</v>
      </c>
      <c r="R140" s="156">
        <f t="shared" si="12"/>
        <v>0</v>
      </c>
      <c r="S140" s="156">
        <v>0</v>
      </c>
      <c r="T140" s="157">
        <f t="shared" si="13"/>
        <v>0</v>
      </c>
      <c r="AR140" s="16" t="s">
        <v>161</v>
      </c>
      <c r="AT140" s="16" t="s">
        <v>156</v>
      </c>
      <c r="AU140" s="16" t="s">
        <v>75</v>
      </c>
      <c r="AY140" s="16" t="s">
        <v>154</v>
      </c>
      <c r="BE140" s="158">
        <f t="shared" si="14"/>
        <v>0</v>
      </c>
      <c r="BF140" s="158">
        <f t="shared" si="15"/>
        <v>0</v>
      </c>
      <c r="BG140" s="158">
        <f t="shared" si="16"/>
        <v>0</v>
      </c>
      <c r="BH140" s="158">
        <f t="shared" si="17"/>
        <v>0</v>
      </c>
      <c r="BI140" s="158">
        <f t="shared" si="18"/>
        <v>0</v>
      </c>
      <c r="BJ140" s="16" t="s">
        <v>75</v>
      </c>
      <c r="BK140" s="158">
        <f t="shared" si="19"/>
        <v>0</v>
      </c>
      <c r="BL140" s="16" t="s">
        <v>161</v>
      </c>
      <c r="BM140" s="16" t="s">
        <v>1088</v>
      </c>
    </row>
    <row r="141" spans="2:65" s="1" customFormat="1" ht="16.5" customHeight="1">
      <c r="B141" s="146"/>
      <c r="C141" s="147" t="s">
        <v>67</v>
      </c>
      <c r="D141" s="147" t="s">
        <v>156</v>
      </c>
      <c r="E141" s="148" t="s">
        <v>1274</v>
      </c>
      <c r="F141" s="149" t="s">
        <v>1275</v>
      </c>
      <c r="G141" s="150" t="s">
        <v>822</v>
      </c>
      <c r="H141" s="151">
        <v>24</v>
      </c>
      <c r="I141" s="152"/>
      <c r="J141" s="153">
        <f t="shared" si="10"/>
        <v>0</v>
      </c>
      <c r="K141" s="149" t="s">
        <v>1</v>
      </c>
      <c r="L141" s="30"/>
      <c r="M141" s="154" t="s">
        <v>1</v>
      </c>
      <c r="N141" s="155" t="s">
        <v>38</v>
      </c>
      <c r="O141" s="49"/>
      <c r="P141" s="156">
        <f t="shared" si="11"/>
        <v>0</v>
      </c>
      <c r="Q141" s="156">
        <v>0</v>
      </c>
      <c r="R141" s="156">
        <f t="shared" si="12"/>
        <v>0</v>
      </c>
      <c r="S141" s="156">
        <v>0</v>
      </c>
      <c r="T141" s="157">
        <f t="shared" si="13"/>
        <v>0</v>
      </c>
      <c r="AR141" s="16" t="s">
        <v>161</v>
      </c>
      <c r="AT141" s="16" t="s">
        <v>156</v>
      </c>
      <c r="AU141" s="16" t="s">
        <v>75</v>
      </c>
      <c r="AY141" s="16" t="s">
        <v>154</v>
      </c>
      <c r="BE141" s="158">
        <f t="shared" si="14"/>
        <v>0</v>
      </c>
      <c r="BF141" s="158">
        <f t="shared" si="15"/>
        <v>0</v>
      </c>
      <c r="BG141" s="158">
        <f t="shared" si="16"/>
        <v>0</v>
      </c>
      <c r="BH141" s="158">
        <f t="shared" si="17"/>
        <v>0</v>
      </c>
      <c r="BI141" s="158">
        <f t="shared" si="18"/>
        <v>0</v>
      </c>
      <c r="BJ141" s="16" t="s">
        <v>75</v>
      </c>
      <c r="BK141" s="158">
        <f t="shared" si="19"/>
        <v>0</v>
      </c>
      <c r="BL141" s="16" t="s">
        <v>161</v>
      </c>
      <c r="BM141" s="16" t="s">
        <v>1276</v>
      </c>
    </row>
    <row r="142" spans="2:65" s="1" customFormat="1" ht="16.5" customHeight="1">
      <c r="B142" s="146"/>
      <c r="C142" s="147" t="s">
        <v>67</v>
      </c>
      <c r="D142" s="147" t="s">
        <v>156</v>
      </c>
      <c r="E142" s="148" t="s">
        <v>1277</v>
      </c>
      <c r="F142" s="149" t="s">
        <v>1278</v>
      </c>
      <c r="G142" s="150" t="s">
        <v>822</v>
      </c>
      <c r="H142" s="151">
        <v>48</v>
      </c>
      <c r="I142" s="152"/>
      <c r="J142" s="153">
        <f t="shared" si="10"/>
        <v>0</v>
      </c>
      <c r="K142" s="149" t="s">
        <v>1</v>
      </c>
      <c r="L142" s="30"/>
      <c r="M142" s="154" t="s">
        <v>1</v>
      </c>
      <c r="N142" s="155" t="s">
        <v>38</v>
      </c>
      <c r="O142" s="49"/>
      <c r="P142" s="156">
        <f t="shared" si="11"/>
        <v>0</v>
      </c>
      <c r="Q142" s="156">
        <v>0</v>
      </c>
      <c r="R142" s="156">
        <f t="shared" si="12"/>
        <v>0</v>
      </c>
      <c r="S142" s="156">
        <v>0</v>
      </c>
      <c r="T142" s="157">
        <f t="shared" si="13"/>
        <v>0</v>
      </c>
      <c r="AR142" s="16" t="s">
        <v>161</v>
      </c>
      <c r="AT142" s="16" t="s">
        <v>156</v>
      </c>
      <c r="AU142" s="16" t="s">
        <v>75</v>
      </c>
      <c r="AY142" s="16" t="s">
        <v>154</v>
      </c>
      <c r="BE142" s="158">
        <f t="shared" si="14"/>
        <v>0</v>
      </c>
      <c r="BF142" s="158">
        <f t="shared" si="15"/>
        <v>0</v>
      </c>
      <c r="BG142" s="158">
        <f t="shared" si="16"/>
        <v>0</v>
      </c>
      <c r="BH142" s="158">
        <f t="shared" si="17"/>
        <v>0</v>
      </c>
      <c r="BI142" s="158">
        <f t="shared" si="18"/>
        <v>0</v>
      </c>
      <c r="BJ142" s="16" t="s">
        <v>75</v>
      </c>
      <c r="BK142" s="158">
        <f t="shared" si="19"/>
        <v>0</v>
      </c>
      <c r="BL142" s="16" t="s">
        <v>161</v>
      </c>
      <c r="BM142" s="16" t="s">
        <v>1279</v>
      </c>
    </row>
    <row r="143" spans="2:65" s="1" customFormat="1" ht="16.5" customHeight="1">
      <c r="B143" s="146"/>
      <c r="C143" s="147" t="s">
        <v>67</v>
      </c>
      <c r="D143" s="147" t="s">
        <v>156</v>
      </c>
      <c r="E143" s="148" t="s">
        <v>1280</v>
      </c>
      <c r="F143" s="149" t="s">
        <v>1281</v>
      </c>
      <c r="G143" s="150" t="s">
        <v>822</v>
      </c>
      <c r="H143" s="151">
        <v>144</v>
      </c>
      <c r="I143" s="152"/>
      <c r="J143" s="153">
        <f t="shared" si="10"/>
        <v>0</v>
      </c>
      <c r="K143" s="149" t="s">
        <v>1</v>
      </c>
      <c r="L143" s="30"/>
      <c r="M143" s="154" t="s">
        <v>1</v>
      </c>
      <c r="N143" s="155" t="s">
        <v>38</v>
      </c>
      <c r="O143" s="49"/>
      <c r="P143" s="156">
        <f t="shared" si="11"/>
        <v>0</v>
      </c>
      <c r="Q143" s="156">
        <v>0</v>
      </c>
      <c r="R143" s="156">
        <f t="shared" si="12"/>
        <v>0</v>
      </c>
      <c r="S143" s="156">
        <v>0</v>
      </c>
      <c r="T143" s="157">
        <f t="shared" si="13"/>
        <v>0</v>
      </c>
      <c r="AR143" s="16" t="s">
        <v>161</v>
      </c>
      <c r="AT143" s="16" t="s">
        <v>156</v>
      </c>
      <c r="AU143" s="16" t="s">
        <v>75</v>
      </c>
      <c r="AY143" s="16" t="s">
        <v>154</v>
      </c>
      <c r="BE143" s="158">
        <f t="shared" si="14"/>
        <v>0</v>
      </c>
      <c r="BF143" s="158">
        <f t="shared" si="15"/>
        <v>0</v>
      </c>
      <c r="BG143" s="158">
        <f t="shared" si="16"/>
        <v>0</v>
      </c>
      <c r="BH143" s="158">
        <f t="shared" si="17"/>
        <v>0</v>
      </c>
      <c r="BI143" s="158">
        <f t="shared" si="18"/>
        <v>0</v>
      </c>
      <c r="BJ143" s="16" t="s">
        <v>75</v>
      </c>
      <c r="BK143" s="158">
        <f t="shared" si="19"/>
        <v>0</v>
      </c>
      <c r="BL143" s="16" t="s">
        <v>161</v>
      </c>
      <c r="BM143" s="16" t="s">
        <v>1282</v>
      </c>
    </row>
    <row r="144" spans="2:65" s="1" customFormat="1" ht="16.5" customHeight="1">
      <c r="B144" s="146"/>
      <c r="C144" s="147" t="s">
        <v>67</v>
      </c>
      <c r="D144" s="147" t="s">
        <v>156</v>
      </c>
      <c r="E144" s="148" t="s">
        <v>1283</v>
      </c>
      <c r="F144" s="149" t="s">
        <v>1284</v>
      </c>
      <c r="G144" s="150" t="s">
        <v>210</v>
      </c>
      <c r="H144" s="151">
        <v>172</v>
      </c>
      <c r="I144" s="152"/>
      <c r="J144" s="153">
        <f t="shared" si="10"/>
        <v>0</v>
      </c>
      <c r="K144" s="149" t="s">
        <v>1</v>
      </c>
      <c r="L144" s="30"/>
      <c r="M144" s="154" t="s">
        <v>1</v>
      </c>
      <c r="N144" s="155" t="s">
        <v>38</v>
      </c>
      <c r="O144" s="49"/>
      <c r="P144" s="156">
        <f t="shared" si="11"/>
        <v>0</v>
      </c>
      <c r="Q144" s="156">
        <v>0</v>
      </c>
      <c r="R144" s="156">
        <f t="shared" si="12"/>
        <v>0</v>
      </c>
      <c r="S144" s="156">
        <v>0</v>
      </c>
      <c r="T144" s="157">
        <f t="shared" si="13"/>
        <v>0</v>
      </c>
      <c r="AR144" s="16" t="s">
        <v>161</v>
      </c>
      <c r="AT144" s="16" t="s">
        <v>156</v>
      </c>
      <c r="AU144" s="16" t="s">
        <v>75</v>
      </c>
      <c r="AY144" s="16" t="s">
        <v>154</v>
      </c>
      <c r="BE144" s="158">
        <f t="shared" si="14"/>
        <v>0</v>
      </c>
      <c r="BF144" s="158">
        <f t="shared" si="15"/>
        <v>0</v>
      </c>
      <c r="BG144" s="158">
        <f t="shared" si="16"/>
        <v>0</v>
      </c>
      <c r="BH144" s="158">
        <f t="shared" si="17"/>
        <v>0</v>
      </c>
      <c r="BI144" s="158">
        <f t="shared" si="18"/>
        <v>0</v>
      </c>
      <c r="BJ144" s="16" t="s">
        <v>75</v>
      </c>
      <c r="BK144" s="158">
        <f t="shared" si="19"/>
        <v>0</v>
      </c>
      <c r="BL144" s="16" t="s">
        <v>161</v>
      </c>
      <c r="BM144" s="16" t="s">
        <v>1285</v>
      </c>
    </row>
    <row r="145" spans="2:65" s="11" customFormat="1" ht="22.8" customHeight="1">
      <c r="B145" s="133"/>
      <c r="D145" s="134" t="s">
        <v>66</v>
      </c>
      <c r="E145" s="144" t="s">
        <v>1286</v>
      </c>
      <c r="F145" s="144" t="s">
        <v>1287</v>
      </c>
      <c r="I145" s="136"/>
      <c r="J145" s="145">
        <f>BK145</f>
        <v>0</v>
      </c>
      <c r="L145" s="133"/>
      <c r="M145" s="138"/>
      <c r="N145" s="139"/>
      <c r="O145" s="139"/>
      <c r="P145" s="140">
        <f>SUM(P146:P162)</f>
        <v>0</v>
      </c>
      <c r="Q145" s="139"/>
      <c r="R145" s="140">
        <f>SUM(R146:R162)</f>
        <v>0</v>
      </c>
      <c r="S145" s="139"/>
      <c r="T145" s="141">
        <f>SUM(T146:T162)</f>
        <v>0</v>
      </c>
      <c r="AR145" s="134" t="s">
        <v>75</v>
      </c>
      <c r="AT145" s="142" t="s">
        <v>66</v>
      </c>
      <c r="AU145" s="142" t="s">
        <v>75</v>
      </c>
      <c r="AY145" s="134" t="s">
        <v>154</v>
      </c>
      <c r="BK145" s="143">
        <f>SUM(BK146:BK162)</f>
        <v>0</v>
      </c>
    </row>
    <row r="146" spans="2:65" s="1" customFormat="1" ht="16.5" customHeight="1">
      <c r="B146" s="146"/>
      <c r="C146" s="147" t="s">
        <v>67</v>
      </c>
      <c r="D146" s="147" t="s">
        <v>156</v>
      </c>
      <c r="E146" s="148" t="s">
        <v>1288</v>
      </c>
      <c r="F146" s="149" t="s">
        <v>1289</v>
      </c>
      <c r="G146" s="150" t="s">
        <v>822</v>
      </c>
      <c r="H146" s="151">
        <v>10</v>
      </c>
      <c r="I146" s="152"/>
      <c r="J146" s="153">
        <f t="shared" ref="J146:J162" si="20">ROUND(I146*H146,2)</f>
        <v>0</v>
      </c>
      <c r="K146" s="149" t="s">
        <v>1</v>
      </c>
      <c r="L146" s="30"/>
      <c r="M146" s="154" t="s">
        <v>1</v>
      </c>
      <c r="N146" s="155" t="s">
        <v>38</v>
      </c>
      <c r="O146" s="49"/>
      <c r="P146" s="156">
        <f t="shared" ref="P146:P162" si="21">O146*H146</f>
        <v>0</v>
      </c>
      <c r="Q146" s="156">
        <v>0</v>
      </c>
      <c r="R146" s="156">
        <f t="shared" ref="R146:R162" si="22">Q146*H146</f>
        <v>0</v>
      </c>
      <c r="S146" s="156">
        <v>0</v>
      </c>
      <c r="T146" s="157">
        <f t="shared" ref="T146:T162" si="23">S146*H146</f>
        <v>0</v>
      </c>
      <c r="AR146" s="16" t="s">
        <v>161</v>
      </c>
      <c r="AT146" s="16" t="s">
        <v>156</v>
      </c>
      <c r="AU146" s="16" t="s">
        <v>77</v>
      </c>
      <c r="AY146" s="16" t="s">
        <v>154</v>
      </c>
      <c r="BE146" s="158">
        <f t="shared" ref="BE146:BE162" si="24">IF(N146="základní",J146,0)</f>
        <v>0</v>
      </c>
      <c r="BF146" s="158">
        <f t="shared" ref="BF146:BF162" si="25">IF(N146="snížená",J146,0)</f>
        <v>0</v>
      </c>
      <c r="BG146" s="158">
        <f t="shared" ref="BG146:BG162" si="26">IF(N146="zákl. přenesená",J146,0)</f>
        <v>0</v>
      </c>
      <c r="BH146" s="158">
        <f t="shared" ref="BH146:BH162" si="27">IF(N146="sníž. přenesená",J146,0)</f>
        <v>0</v>
      </c>
      <c r="BI146" s="158">
        <f t="shared" ref="BI146:BI162" si="28">IF(N146="nulová",J146,0)</f>
        <v>0</v>
      </c>
      <c r="BJ146" s="16" t="s">
        <v>75</v>
      </c>
      <c r="BK146" s="158">
        <f t="shared" ref="BK146:BK162" si="29">ROUND(I146*H146,2)</f>
        <v>0</v>
      </c>
      <c r="BL146" s="16" t="s">
        <v>161</v>
      </c>
      <c r="BM146" s="16" t="s">
        <v>1290</v>
      </c>
    </row>
    <row r="147" spans="2:65" s="1" customFormat="1" ht="16.5" customHeight="1">
      <c r="B147" s="146"/>
      <c r="C147" s="147" t="s">
        <v>67</v>
      </c>
      <c r="D147" s="147" t="s">
        <v>156</v>
      </c>
      <c r="E147" s="148" t="s">
        <v>1291</v>
      </c>
      <c r="F147" s="149" t="s">
        <v>1261</v>
      </c>
      <c r="G147" s="150" t="s">
        <v>822</v>
      </c>
      <c r="H147" s="151">
        <v>10</v>
      </c>
      <c r="I147" s="152"/>
      <c r="J147" s="153">
        <f t="shared" si="20"/>
        <v>0</v>
      </c>
      <c r="K147" s="149" t="s">
        <v>1</v>
      </c>
      <c r="L147" s="30"/>
      <c r="M147" s="154" t="s">
        <v>1</v>
      </c>
      <c r="N147" s="155" t="s">
        <v>38</v>
      </c>
      <c r="O147" s="49"/>
      <c r="P147" s="156">
        <f t="shared" si="21"/>
        <v>0</v>
      </c>
      <c r="Q147" s="156">
        <v>0</v>
      </c>
      <c r="R147" s="156">
        <f t="shared" si="22"/>
        <v>0</v>
      </c>
      <c r="S147" s="156">
        <v>0</v>
      </c>
      <c r="T147" s="157">
        <f t="shared" si="23"/>
        <v>0</v>
      </c>
      <c r="AR147" s="16" t="s">
        <v>161</v>
      </c>
      <c r="AT147" s="16" t="s">
        <v>156</v>
      </c>
      <c r="AU147" s="16" t="s">
        <v>77</v>
      </c>
      <c r="AY147" s="16" t="s">
        <v>154</v>
      </c>
      <c r="BE147" s="158">
        <f t="shared" si="24"/>
        <v>0</v>
      </c>
      <c r="BF147" s="158">
        <f t="shared" si="25"/>
        <v>0</v>
      </c>
      <c r="BG147" s="158">
        <f t="shared" si="26"/>
        <v>0</v>
      </c>
      <c r="BH147" s="158">
        <f t="shared" si="27"/>
        <v>0</v>
      </c>
      <c r="BI147" s="158">
        <f t="shared" si="28"/>
        <v>0</v>
      </c>
      <c r="BJ147" s="16" t="s">
        <v>75</v>
      </c>
      <c r="BK147" s="158">
        <f t="shared" si="29"/>
        <v>0</v>
      </c>
      <c r="BL147" s="16" t="s">
        <v>161</v>
      </c>
      <c r="BM147" s="16" t="s">
        <v>1292</v>
      </c>
    </row>
    <row r="148" spans="2:65" s="1" customFormat="1" ht="16.5" customHeight="1">
      <c r="B148" s="146"/>
      <c r="C148" s="147" t="s">
        <v>67</v>
      </c>
      <c r="D148" s="147" t="s">
        <v>156</v>
      </c>
      <c r="E148" s="148" t="s">
        <v>1293</v>
      </c>
      <c r="F148" s="149" t="s">
        <v>1294</v>
      </c>
      <c r="G148" s="150" t="s">
        <v>822</v>
      </c>
      <c r="H148" s="151">
        <v>90</v>
      </c>
      <c r="I148" s="152"/>
      <c r="J148" s="153">
        <f t="shared" si="20"/>
        <v>0</v>
      </c>
      <c r="K148" s="149" t="s">
        <v>1</v>
      </c>
      <c r="L148" s="30"/>
      <c r="M148" s="154" t="s">
        <v>1</v>
      </c>
      <c r="N148" s="155" t="s">
        <v>38</v>
      </c>
      <c r="O148" s="49"/>
      <c r="P148" s="156">
        <f t="shared" si="21"/>
        <v>0</v>
      </c>
      <c r="Q148" s="156">
        <v>0</v>
      </c>
      <c r="R148" s="156">
        <f t="shared" si="22"/>
        <v>0</v>
      </c>
      <c r="S148" s="156">
        <v>0</v>
      </c>
      <c r="T148" s="157">
        <f t="shared" si="23"/>
        <v>0</v>
      </c>
      <c r="AR148" s="16" t="s">
        <v>161</v>
      </c>
      <c r="AT148" s="16" t="s">
        <v>156</v>
      </c>
      <c r="AU148" s="16" t="s">
        <v>77</v>
      </c>
      <c r="AY148" s="16" t="s">
        <v>154</v>
      </c>
      <c r="BE148" s="158">
        <f t="shared" si="24"/>
        <v>0</v>
      </c>
      <c r="BF148" s="158">
        <f t="shared" si="25"/>
        <v>0</v>
      </c>
      <c r="BG148" s="158">
        <f t="shared" si="26"/>
        <v>0</v>
      </c>
      <c r="BH148" s="158">
        <f t="shared" si="27"/>
        <v>0</v>
      </c>
      <c r="BI148" s="158">
        <f t="shared" si="28"/>
        <v>0</v>
      </c>
      <c r="BJ148" s="16" t="s">
        <v>75</v>
      </c>
      <c r="BK148" s="158">
        <f t="shared" si="29"/>
        <v>0</v>
      </c>
      <c r="BL148" s="16" t="s">
        <v>161</v>
      </c>
      <c r="BM148" s="16" t="s">
        <v>1295</v>
      </c>
    </row>
    <row r="149" spans="2:65" s="1" customFormat="1" ht="16.5" customHeight="1">
      <c r="B149" s="146"/>
      <c r="C149" s="147" t="s">
        <v>67</v>
      </c>
      <c r="D149" s="147" t="s">
        <v>156</v>
      </c>
      <c r="E149" s="148" t="s">
        <v>1296</v>
      </c>
      <c r="F149" s="149" t="s">
        <v>1297</v>
      </c>
      <c r="G149" s="150" t="s">
        <v>822</v>
      </c>
      <c r="H149" s="151">
        <v>180</v>
      </c>
      <c r="I149" s="152"/>
      <c r="J149" s="153">
        <f t="shared" si="20"/>
        <v>0</v>
      </c>
      <c r="K149" s="149" t="s">
        <v>1</v>
      </c>
      <c r="L149" s="30"/>
      <c r="M149" s="154" t="s">
        <v>1</v>
      </c>
      <c r="N149" s="155" t="s">
        <v>38</v>
      </c>
      <c r="O149" s="49"/>
      <c r="P149" s="156">
        <f t="shared" si="21"/>
        <v>0</v>
      </c>
      <c r="Q149" s="156">
        <v>0</v>
      </c>
      <c r="R149" s="156">
        <f t="shared" si="22"/>
        <v>0</v>
      </c>
      <c r="S149" s="156">
        <v>0</v>
      </c>
      <c r="T149" s="157">
        <f t="shared" si="23"/>
        <v>0</v>
      </c>
      <c r="AR149" s="16" t="s">
        <v>161</v>
      </c>
      <c r="AT149" s="16" t="s">
        <v>156</v>
      </c>
      <c r="AU149" s="16" t="s">
        <v>77</v>
      </c>
      <c r="AY149" s="16" t="s">
        <v>154</v>
      </c>
      <c r="BE149" s="158">
        <f t="shared" si="24"/>
        <v>0</v>
      </c>
      <c r="BF149" s="158">
        <f t="shared" si="25"/>
        <v>0</v>
      </c>
      <c r="BG149" s="158">
        <f t="shared" si="26"/>
        <v>0</v>
      </c>
      <c r="BH149" s="158">
        <f t="shared" si="27"/>
        <v>0</v>
      </c>
      <c r="BI149" s="158">
        <f t="shared" si="28"/>
        <v>0</v>
      </c>
      <c r="BJ149" s="16" t="s">
        <v>75</v>
      </c>
      <c r="BK149" s="158">
        <f t="shared" si="29"/>
        <v>0</v>
      </c>
      <c r="BL149" s="16" t="s">
        <v>161</v>
      </c>
      <c r="BM149" s="16" t="s">
        <v>1298</v>
      </c>
    </row>
    <row r="150" spans="2:65" s="1" customFormat="1" ht="16.5" customHeight="1">
      <c r="B150" s="146"/>
      <c r="C150" s="147" t="s">
        <v>67</v>
      </c>
      <c r="D150" s="147" t="s">
        <v>156</v>
      </c>
      <c r="E150" s="148" t="s">
        <v>1299</v>
      </c>
      <c r="F150" s="149" t="s">
        <v>1267</v>
      </c>
      <c r="G150" s="150" t="s">
        <v>822</v>
      </c>
      <c r="H150" s="151">
        <v>180</v>
      </c>
      <c r="I150" s="152"/>
      <c r="J150" s="153">
        <f t="shared" si="20"/>
        <v>0</v>
      </c>
      <c r="K150" s="149" t="s">
        <v>1</v>
      </c>
      <c r="L150" s="30"/>
      <c r="M150" s="154" t="s">
        <v>1</v>
      </c>
      <c r="N150" s="155" t="s">
        <v>38</v>
      </c>
      <c r="O150" s="49"/>
      <c r="P150" s="156">
        <f t="shared" si="21"/>
        <v>0</v>
      </c>
      <c r="Q150" s="156">
        <v>0</v>
      </c>
      <c r="R150" s="156">
        <f t="shared" si="22"/>
        <v>0</v>
      </c>
      <c r="S150" s="156">
        <v>0</v>
      </c>
      <c r="T150" s="157">
        <f t="shared" si="23"/>
        <v>0</v>
      </c>
      <c r="AR150" s="16" t="s">
        <v>161</v>
      </c>
      <c r="AT150" s="16" t="s">
        <v>156</v>
      </c>
      <c r="AU150" s="16" t="s">
        <v>77</v>
      </c>
      <c r="AY150" s="16" t="s">
        <v>154</v>
      </c>
      <c r="BE150" s="158">
        <f t="shared" si="24"/>
        <v>0</v>
      </c>
      <c r="BF150" s="158">
        <f t="shared" si="25"/>
        <v>0</v>
      </c>
      <c r="BG150" s="158">
        <f t="shared" si="26"/>
        <v>0</v>
      </c>
      <c r="BH150" s="158">
        <f t="shared" si="27"/>
        <v>0</v>
      </c>
      <c r="BI150" s="158">
        <f t="shared" si="28"/>
        <v>0</v>
      </c>
      <c r="BJ150" s="16" t="s">
        <v>75</v>
      </c>
      <c r="BK150" s="158">
        <f t="shared" si="29"/>
        <v>0</v>
      </c>
      <c r="BL150" s="16" t="s">
        <v>161</v>
      </c>
      <c r="BM150" s="16" t="s">
        <v>1300</v>
      </c>
    </row>
    <row r="151" spans="2:65" s="1" customFormat="1" ht="16.5" customHeight="1">
      <c r="B151" s="146"/>
      <c r="C151" s="147" t="s">
        <v>67</v>
      </c>
      <c r="D151" s="147" t="s">
        <v>156</v>
      </c>
      <c r="E151" s="148" t="s">
        <v>1301</v>
      </c>
      <c r="F151" s="149" t="s">
        <v>1302</v>
      </c>
      <c r="G151" s="150" t="s">
        <v>822</v>
      </c>
      <c r="H151" s="151">
        <v>360</v>
      </c>
      <c r="I151" s="152"/>
      <c r="J151" s="153">
        <f t="shared" si="20"/>
        <v>0</v>
      </c>
      <c r="K151" s="149" t="s">
        <v>1</v>
      </c>
      <c r="L151" s="30"/>
      <c r="M151" s="154" t="s">
        <v>1</v>
      </c>
      <c r="N151" s="155" t="s">
        <v>38</v>
      </c>
      <c r="O151" s="49"/>
      <c r="P151" s="156">
        <f t="shared" si="21"/>
        <v>0</v>
      </c>
      <c r="Q151" s="156">
        <v>0</v>
      </c>
      <c r="R151" s="156">
        <f t="shared" si="22"/>
        <v>0</v>
      </c>
      <c r="S151" s="156">
        <v>0</v>
      </c>
      <c r="T151" s="157">
        <f t="shared" si="23"/>
        <v>0</v>
      </c>
      <c r="AR151" s="16" t="s">
        <v>161</v>
      </c>
      <c r="AT151" s="16" t="s">
        <v>156</v>
      </c>
      <c r="AU151" s="16" t="s">
        <v>77</v>
      </c>
      <c r="AY151" s="16" t="s">
        <v>154</v>
      </c>
      <c r="BE151" s="158">
        <f t="shared" si="24"/>
        <v>0</v>
      </c>
      <c r="BF151" s="158">
        <f t="shared" si="25"/>
        <v>0</v>
      </c>
      <c r="BG151" s="158">
        <f t="shared" si="26"/>
        <v>0</v>
      </c>
      <c r="BH151" s="158">
        <f t="shared" si="27"/>
        <v>0</v>
      </c>
      <c r="BI151" s="158">
        <f t="shared" si="28"/>
        <v>0</v>
      </c>
      <c r="BJ151" s="16" t="s">
        <v>75</v>
      </c>
      <c r="BK151" s="158">
        <f t="shared" si="29"/>
        <v>0</v>
      </c>
      <c r="BL151" s="16" t="s">
        <v>161</v>
      </c>
      <c r="BM151" s="16" t="s">
        <v>1303</v>
      </c>
    </row>
    <row r="152" spans="2:65" s="1" customFormat="1" ht="16.5" customHeight="1">
      <c r="B152" s="146"/>
      <c r="C152" s="147" t="s">
        <v>67</v>
      </c>
      <c r="D152" s="147" t="s">
        <v>156</v>
      </c>
      <c r="E152" s="148" t="s">
        <v>1304</v>
      </c>
      <c r="F152" s="149" t="s">
        <v>1305</v>
      </c>
      <c r="G152" s="150" t="s">
        <v>822</v>
      </c>
      <c r="H152" s="151">
        <v>180</v>
      </c>
      <c r="I152" s="152"/>
      <c r="J152" s="153">
        <f t="shared" si="20"/>
        <v>0</v>
      </c>
      <c r="K152" s="149" t="s">
        <v>1</v>
      </c>
      <c r="L152" s="30"/>
      <c r="M152" s="154" t="s">
        <v>1</v>
      </c>
      <c r="N152" s="155" t="s">
        <v>38</v>
      </c>
      <c r="O152" s="49"/>
      <c r="P152" s="156">
        <f t="shared" si="21"/>
        <v>0</v>
      </c>
      <c r="Q152" s="156">
        <v>0</v>
      </c>
      <c r="R152" s="156">
        <f t="shared" si="22"/>
        <v>0</v>
      </c>
      <c r="S152" s="156">
        <v>0</v>
      </c>
      <c r="T152" s="157">
        <f t="shared" si="23"/>
        <v>0</v>
      </c>
      <c r="AR152" s="16" t="s">
        <v>161</v>
      </c>
      <c r="AT152" s="16" t="s">
        <v>156</v>
      </c>
      <c r="AU152" s="16" t="s">
        <v>77</v>
      </c>
      <c r="AY152" s="16" t="s">
        <v>154</v>
      </c>
      <c r="BE152" s="158">
        <f t="shared" si="24"/>
        <v>0</v>
      </c>
      <c r="BF152" s="158">
        <f t="shared" si="25"/>
        <v>0</v>
      </c>
      <c r="BG152" s="158">
        <f t="shared" si="26"/>
        <v>0</v>
      </c>
      <c r="BH152" s="158">
        <f t="shared" si="27"/>
        <v>0</v>
      </c>
      <c r="BI152" s="158">
        <f t="shared" si="28"/>
        <v>0</v>
      </c>
      <c r="BJ152" s="16" t="s">
        <v>75</v>
      </c>
      <c r="BK152" s="158">
        <f t="shared" si="29"/>
        <v>0</v>
      </c>
      <c r="BL152" s="16" t="s">
        <v>161</v>
      </c>
      <c r="BM152" s="16" t="s">
        <v>1306</v>
      </c>
    </row>
    <row r="153" spans="2:65" s="1" customFormat="1" ht="16.5" customHeight="1">
      <c r="B153" s="146"/>
      <c r="C153" s="147" t="s">
        <v>67</v>
      </c>
      <c r="D153" s="147" t="s">
        <v>156</v>
      </c>
      <c r="E153" s="148" t="s">
        <v>1307</v>
      </c>
      <c r="F153" s="149" t="s">
        <v>1308</v>
      </c>
      <c r="G153" s="150" t="s">
        <v>822</v>
      </c>
      <c r="H153" s="151">
        <v>360</v>
      </c>
      <c r="I153" s="152"/>
      <c r="J153" s="153">
        <f t="shared" si="20"/>
        <v>0</v>
      </c>
      <c r="K153" s="149" t="s">
        <v>1</v>
      </c>
      <c r="L153" s="30"/>
      <c r="M153" s="154" t="s">
        <v>1</v>
      </c>
      <c r="N153" s="155" t="s">
        <v>38</v>
      </c>
      <c r="O153" s="49"/>
      <c r="P153" s="156">
        <f t="shared" si="21"/>
        <v>0</v>
      </c>
      <c r="Q153" s="156">
        <v>0</v>
      </c>
      <c r="R153" s="156">
        <f t="shared" si="22"/>
        <v>0</v>
      </c>
      <c r="S153" s="156">
        <v>0</v>
      </c>
      <c r="T153" s="157">
        <f t="shared" si="23"/>
        <v>0</v>
      </c>
      <c r="AR153" s="16" t="s">
        <v>161</v>
      </c>
      <c r="AT153" s="16" t="s">
        <v>156</v>
      </c>
      <c r="AU153" s="16" t="s">
        <v>77</v>
      </c>
      <c r="AY153" s="16" t="s">
        <v>154</v>
      </c>
      <c r="BE153" s="158">
        <f t="shared" si="24"/>
        <v>0</v>
      </c>
      <c r="BF153" s="158">
        <f t="shared" si="25"/>
        <v>0</v>
      </c>
      <c r="BG153" s="158">
        <f t="shared" si="26"/>
        <v>0</v>
      </c>
      <c r="BH153" s="158">
        <f t="shared" si="27"/>
        <v>0</v>
      </c>
      <c r="BI153" s="158">
        <f t="shared" si="28"/>
        <v>0</v>
      </c>
      <c r="BJ153" s="16" t="s">
        <v>75</v>
      </c>
      <c r="BK153" s="158">
        <f t="shared" si="29"/>
        <v>0</v>
      </c>
      <c r="BL153" s="16" t="s">
        <v>161</v>
      </c>
      <c r="BM153" s="16" t="s">
        <v>1309</v>
      </c>
    </row>
    <row r="154" spans="2:65" s="1" customFormat="1" ht="16.5" customHeight="1">
      <c r="B154" s="146"/>
      <c r="C154" s="147" t="s">
        <v>67</v>
      </c>
      <c r="D154" s="147" t="s">
        <v>156</v>
      </c>
      <c r="E154" s="148" t="s">
        <v>1310</v>
      </c>
      <c r="F154" s="149" t="s">
        <v>1311</v>
      </c>
      <c r="G154" s="150" t="s">
        <v>822</v>
      </c>
      <c r="H154" s="151">
        <v>360</v>
      </c>
      <c r="I154" s="152"/>
      <c r="J154" s="153">
        <f t="shared" si="20"/>
        <v>0</v>
      </c>
      <c r="K154" s="149" t="s">
        <v>1</v>
      </c>
      <c r="L154" s="30"/>
      <c r="M154" s="154" t="s">
        <v>1</v>
      </c>
      <c r="N154" s="155" t="s">
        <v>38</v>
      </c>
      <c r="O154" s="49"/>
      <c r="P154" s="156">
        <f t="shared" si="21"/>
        <v>0</v>
      </c>
      <c r="Q154" s="156">
        <v>0</v>
      </c>
      <c r="R154" s="156">
        <f t="shared" si="22"/>
        <v>0</v>
      </c>
      <c r="S154" s="156">
        <v>0</v>
      </c>
      <c r="T154" s="157">
        <f t="shared" si="23"/>
        <v>0</v>
      </c>
      <c r="AR154" s="16" t="s">
        <v>161</v>
      </c>
      <c r="AT154" s="16" t="s">
        <v>156</v>
      </c>
      <c r="AU154" s="16" t="s">
        <v>77</v>
      </c>
      <c r="AY154" s="16" t="s">
        <v>154</v>
      </c>
      <c r="BE154" s="158">
        <f t="shared" si="24"/>
        <v>0</v>
      </c>
      <c r="BF154" s="158">
        <f t="shared" si="25"/>
        <v>0</v>
      </c>
      <c r="BG154" s="158">
        <f t="shared" si="26"/>
        <v>0</v>
      </c>
      <c r="BH154" s="158">
        <f t="shared" si="27"/>
        <v>0</v>
      </c>
      <c r="BI154" s="158">
        <f t="shared" si="28"/>
        <v>0</v>
      </c>
      <c r="BJ154" s="16" t="s">
        <v>75</v>
      </c>
      <c r="BK154" s="158">
        <f t="shared" si="29"/>
        <v>0</v>
      </c>
      <c r="BL154" s="16" t="s">
        <v>161</v>
      </c>
      <c r="BM154" s="16" t="s">
        <v>1312</v>
      </c>
    </row>
    <row r="155" spans="2:65" s="1" customFormat="1" ht="16.5" customHeight="1">
      <c r="B155" s="146"/>
      <c r="C155" s="147" t="s">
        <v>67</v>
      </c>
      <c r="D155" s="147" t="s">
        <v>156</v>
      </c>
      <c r="E155" s="148" t="s">
        <v>1313</v>
      </c>
      <c r="F155" s="149" t="s">
        <v>1314</v>
      </c>
      <c r="G155" s="150" t="s">
        <v>822</v>
      </c>
      <c r="H155" s="151">
        <v>4</v>
      </c>
      <c r="I155" s="152"/>
      <c r="J155" s="153">
        <f t="shared" si="20"/>
        <v>0</v>
      </c>
      <c r="K155" s="149" t="s">
        <v>1</v>
      </c>
      <c r="L155" s="30"/>
      <c r="M155" s="154" t="s">
        <v>1</v>
      </c>
      <c r="N155" s="155" t="s">
        <v>38</v>
      </c>
      <c r="O155" s="49"/>
      <c r="P155" s="156">
        <f t="shared" si="21"/>
        <v>0</v>
      </c>
      <c r="Q155" s="156">
        <v>0</v>
      </c>
      <c r="R155" s="156">
        <f t="shared" si="22"/>
        <v>0</v>
      </c>
      <c r="S155" s="156">
        <v>0</v>
      </c>
      <c r="T155" s="157">
        <f t="shared" si="23"/>
        <v>0</v>
      </c>
      <c r="AR155" s="16" t="s">
        <v>161</v>
      </c>
      <c r="AT155" s="16" t="s">
        <v>156</v>
      </c>
      <c r="AU155" s="16" t="s">
        <v>77</v>
      </c>
      <c r="AY155" s="16" t="s">
        <v>154</v>
      </c>
      <c r="BE155" s="158">
        <f t="shared" si="24"/>
        <v>0</v>
      </c>
      <c r="BF155" s="158">
        <f t="shared" si="25"/>
        <v>0</v>
      </c>
      <c r="BG155" s="158">
        <f t="shared" si="26"/>
        <v>0</v>
      </c>
      <c r="BH155" s="158">
        <f t="shared" si="27"/>
        <v>0</v>
      </c>
      <c r="BI155" s="158">
        <f t="shared" si="28"/>
        <v>0</v>
      </c>
      <c r="BJ155" s="16" t="s">
        <v>75</v>
      </c>
      <c r="BK155" s="158">
        <f t="shared" si="29"/>
        <v>0</v>
      </c>
      <c r="BL155" s="16" t="s">
        <v>161</v>
      </c>
      <c r="BM155" s="16" t="s">
        <v>1315</v>
      </c>
    </row>
    <row r="156" spans="2:65" s="1" customFormat="1" ht="16.5" customHeight="1">
      <c r="B156" s="146"/>
      <c r="C156" s="147" t="s">
        <v>67</v>
      </c>
      <c r="D156" s="147" t="s">
        <v>156</v>
      </c>
      <c r="E156" s="148" t="s">
        <v>1316</v>
      </c>
      <c r="F156" s="149" t="s">
        <v>1317</v>
      </c>
      <c r="G156" s="150" t="s">
        <v>822</v>
      </c>
      <c r="H156" s="151">
        <v>24</v>
      </c>
      <c r="I156" s="152"/>
      <c r="J156" s="153">
        <f t="shared" si="20"/>
        <v>0</v>
      </c>
      <c r="K156" s="149" t="s">
        <v>1</v>
      </c>
      <c r="L156" s="30"/>
      <c r="M156" s="154" t="s">
        <v>1</v>
      </c>
      <c r="N156" s="155" t="s">
        <v>38</v>
      </c>
      <c r="O156" s="49"/>
      <c r="P156" s="156">
        <f t="shared" si="21"/>
        <v>0</v>
      </c>
      <c r="Q156" s="156">
        <v>0</v>
      </c>
      <c r="R156" s="156">
        <f t="shared" si="22"/>
        <v>0</v>
      </c>
      <c r="S156" s="156">
        <v>0</v>
      </c>
      <c r="T156" s="157">
        <f t="shared" si="23"/>
        <v>0</v>
      </c>
      <c r="AR156" s="16" t="s">
        <v>161</v>
      </c>
      <c r="AT156" s="16" t="s">
        <v>156</v>
      </c>
      <c r="AU156" s="16" t="s">
        <v>77</v>
      </c>
      <c r="AY156" s="16" t="s">
        <v>154</v>
      </c>
      <c r="BE156" s="158">
        <f t="shared" si="24"/>
        <v>0</v>
      </c>
      <c r="BF156" s="158">
        <f t="shared" si="25"/>
        <v>0</v>
      </c>
      <c r="BG156" s="158">
        <f t="shared" si="26"/>
        <v>0</v>
      </c>
      <c r="BH156" s="158">
        <f t="shared" si="27"/>
        <v>0</v>
      </c>
      <c r="BI156" s="158">
        <f t="shared" si="28"/>
        <v>0</v>
      </c>
      <c r="BJ156" s="16" t="s">
        <v>75</v>
      </c>
      <c r="BK156" s="158">
        <f t="shared" si="29"/>
        <v>0</v>
      </c>
      <c r="BL156" s="16" t="s">
        <v>161</v>
      </c>
      <c r="BM156" s="16" t="s">
        <v>1318</v>
      </c>
    </row>
    <row r="157" spans="2:65" s="1" customFormat="1" ht="16.5" customHeight="1">
      <c r="B157" s="146"/>
      <c r="C157" s="147" t="s">
        <v>67</v>
      </c>
      <c r="D157" s="147" t="s">
        <v>156</v>
      </c>
      <c r="E157" s="148" t="s">
        <v>1319</v>
      </c>
      <c r="F157" s="149" t="s">
        <v>1278</v>
      </c>
      <c r="G157" s="150" t="s">
        <v>822</v>
      </c>
      <c r="H157" s="151">
        <v>24</v>
      </c>
      <c r="I157" s="152"/>
      <c r="J157" s="153">
        <f t="shared" si="20"/>
        <v>0</v>
      </c>
      <c r="K157" s="149" t="s">
        <v>1</v>
      </c>
      <c r="L157" s="30"/>
      <c r="M157" s="154" t="s">
        <v>1</v>
      </c>
      <c r="N157" s="155" t="s">
        <v>38</v>
      </c>
      <c r="O157" s="49"/>
      <c r="P157" s="156">
        <f t="shared" si="21"/>
        <v>0</v>
      </c>
      <c r="Q157" s="156">
        <v>0</v>
      </c>
      <c r="R157" s="156">
        <f t="shared" si="22"/>
        <v>0</v>
      </c>
      <c r="S157" s="156">
        <v>0</v>
      </c>
      <c r="T157" s="157">
        <f t="shared" si="23"/>
        <v>0</v>
      </c>
      <c r="AR157" s="16" t="s">
        <v>161</v>
      </c>
      <c r="AT157" s="16" t="s">
        <v>156</v>
      </c>
      <c r="AU157" s="16" t="s">
        <v>77</v>
      </c>
      <c r="AY157" s="16" t="s">
        <v>154</v>
      </c>
      <c r="BE157" s="158">
        <f t="shared" si="24"/>
        <v>0</v>
      </c>
      <c r="BF157" s="158">
        <f t="shared" si="25"/>
        <v>0</v>
      </c>
      <c r="BG157" s="158">
        <f t="shared" si="26"/>
        <v>0</v>
      </c>
      <c r="BH157" s="158">
        <f t="shared" si="27"/>
        <v>0</v>
      </c>
      <c r="BI157" s="158">
        <f t="shared" si="28"/>
        <v>0</v>
      </c>
      <c r="BJ157" s="16" t="s">
        <v>75</v>
      </c>
      <c r="BK157" s="158">
        <f t="shared" si="29"/>
        <v>0</v>
      </c>
      <c r="BL157" s="16" t="s">
        <v>161</v>
      </c>
      <c r="BM157" s="16" t="s">
        <v>1320</v>
      </c>
    </row>
    <row r="158" spans="2:65" s="1" customFormat="1" ht="16.5" customHeight="1">
      <c r="B158" s="146"/>
      <c r="C158" s="147" t="s">
        <v>67</v>
      </c>
      <c r="D158" s="147" t="s">
        <v>156</v>
      </c>
      <c r="E158" s="148" t="s">
        <v>1321</v>
      </c>
      <c r="F158" s="149" t="s">
        <v>1322</v>
      </c>
      <c r="G158" s="150" t="s">
        <v>822</v>
      </c>
      <c r="H158" s="151">
        <v>48</v>
      </c>
      <c r="I158" s="152"/>
      <c r="J158" s="153">
        <f t="shared" si="20"/>
        <v>0</v>
      </c>
      <c r="K158" s="149" t="s">
        <v>1</v>
      </c>
      <c r="L158" s="30"/>
      <c r="M158" s="154" t="s">
        <v>1</v>
      </c>
      <c r="N158" s="155" t="s">
        <v>38</v>
      </c>
      <c r="O158" s="49"/>
      <c r="P158" s="156">
        <f t="shared" si="21"/>
        <v>0</v>
      </c>
      <c r="Q158" s="156">
        <v>0</v>
      </c>
      <c r="R158" s="156">
        <f t="shared" si="22"/>
        <v>0</v>
      </c>
      <c r="S158" s="156">
        <v>0</v>
      </c>
      <c r="T158" s="157">
        <f t="shared" si="23"/>
        <v>0</v>
      </c>
      <c r="AR158" s="16" t="s">
        <v>161</v>
      </c>
      <c r="AT158" s="16" t="s">
        <v>156</v>
      </c>
      <c r="AU158" s="16" t="s">
        <v>77</v>
      </c>
      <c r="AY158" s="16" t="s">
        <v>154</v>
      </c>
      <c r="BE158" s="158">
        <f t="shared" si="24"/>
        <v>0</v>
      </c>
      <c r="BF158" s="158">
        <f t="shared" si="25"/>
        <v>0</v>
      </c>
      <c r="BG158" s="158">
        <f t="shared" si="26"/>
        <v>0</v>
      </c>
      <c r="BH158" s="158">
        <f t="shared" si="27"/>
        <v>0</v>
      </c>
      <c r="BI158" s="158">
        <f t="shared" si="28"/>
        <v>0</v>
      </c>
      <c r="BJ158" s="16" t="s">
        <v>75</v>
      </c>
      <c r="BK158" s="158">
        <f t="shared" si="29"/>
        <v>0</v>
      </c>
      <c r="BL158" s="16" t="s">
        <v>161</v>
      </c>
      <c r="BM158" s="16" t="s">
        <v>1323</v>
      </c>
    </row>
    <row r="159" spans="2:65" s="1" customFormat="1" ht="16.5" customHeight="1">
      <c r="B159" s="146"/>
      <c r="C159" s="147" t="s">
        <v>67</v>
      </c>
      <c r="D159" s="147" t="s">
        <v>156</v>
      </c>
      <c r="E159" s="148" t="s">
        <v>1324</v>
      </c>
      <c r="F159" s="149" t="s">
        <v>1325</v>
      </c>
      <c r="G159" s="150" t="s">
        <v>822</v>
      </c>
      <c r="H159" s="151">
        <v>72</v>
      </c>
      <c r="I159" s="152"/>
      <c r="J159" s="153">
        <f t="shared" si="20"/>
        <v>0</v>
      </c>
      <c r="K159" s="149" t="s">
        <v>1</v>
      </c>
      <c r="L159" s="30"/>
      <c r="M159" s="154" t="s">
        <v>1</v>
      </c>
      <c r="N159" s="155" t="s">
        <v>38</v>
      </c>
      <c r="O159" s="49"/>
      <c r="P159" s="156">
        <f t="shared" si="21"/>
        <v>0</v>
      </c>
      <c r="Q159" s="156">
        <v>0</v>
      </c>
      <c r="R159" s="156">
        <f t="shared" si="22"/>
        <v>0</v>
      </c>
      <c r="S159" s="156">
        <v>0</v>
      </c>
      <c r="T159" s="157">
        <f t="shared" si="23"/>
        <v>0</v>
      </c>
      <c r="AR159" s="16" t="s">
        <v>161</v>
      </c>
      <c r="AT159" s="16" t="s">
        <v>156</v>
      </c>
      <c r="AU159" s="16" t="s">
        <v>77</v>
      </c>
      <c r="AY159" s="16" t="s">
        <v>154</v>
      </c>
      <c r="BE159" s="158">
        <f t="shared" si="24"/>
        <v>0</v>
      </c>
      <c r="BF159" s="158">
        <f t="shared" si="25"/>
        <v>0</v>
      </c>
      <c r="BG159" s="158">
        <f t="shared" si="26"/>
        <v>0</v>
      </c>
      <c r="BH159" s="158">
        <f t="shared" si="27"/>
        <v>0</v>
      </c>
      <c r="BI159" s="158">
        <f t="shared" si="28"/>
        <v>0</v>
      </c>
      <c r="BJ159" s="16" t="s">
        <v>75</v>
      </c>
      <c r="BK159" s="158">
        <f t="shared" si="29"/>
        <v>0</v>
      </c>
      <c r="BL159" s="16" t="s">
        <v>161</v>
      </c>
      <c r="BM159" s="16" t="s">
        <v>1326</v>
      </c>
    </row>
    <row r="160" spans="2:65" s="1" customFormat="1" ht="16.5" customHeight="1">
      <c r="B160" s="146"/>
      <c r="C160" s="147" t="s">
        <v>67</v>
      </c>
      <c r="D160" s="147" t="s">
        <v>156</v>
      </c>
      <c r="E160" s="148" t="s">
        <v>1327</v>
      </c>
      <c r="F160" s="149" t="s">
        <v>1328</v>
      </c>
      <c r="G160" s="150" t="s">
        <v>822</v>
      </c>
      <c r="H160" s="151">
        <v>4</v>
      </c>
      <c r="I160" s="152"/>
      <c r="J160" s="153">
        <f t="shared" si="20"/>
        <v>0</v>
      </c>
      <c r="K160" s="149" t="s">
        <v>1</v>
      </c>
      <c r="L160" s="30"/>
      <c r="M160" s="154" t="s">
        <v>1</v>
      </c>
      <c r="N160" s="155" t="s">
        <v>38</v>
      </c>
      <c r="O160" s="49"/>
      <c r="P160" s="156">
        <f t="shared" si="21"/>
        <v>0</v>
      </c>
      <c r="Q160" s="156">
        <v>0</v>
      </c>
      <c r="R160" s="156">
        <f t="shared" si="22"/>
        <v>0</v>
      </c>
      <c r="S160" s="156">
        <v>0</v>
      </c>
      <c r="T160" s="157">
        <f t="shared" si="23"/>
        <v>0</v>
      </c>
      <c r="AR160" s="16" t="s">
        <v>161</v>
      </c>
      <c r="AT160" s="16" t="s">
        <v>156</v>
      </c>
      <c r="AU160" s="16" t="s">
        <v>77</v>
      </c>
      <c r="AY160" s="16" t="s">
        <v>154</v>
      </c>
      <c r="BE160" s="158">
        <f t="shared" si="24"/>
        <v>0</v>
      </c>
      <c r="BF160" s="158">
        <f t="shared" si="25"/>
        <v>0</v>
      </c>
      <c r="BG160" s="158">
        <f t="shared" si="26"/>
        <v>0</v>
      </c>
      <c r="BH160" s="158">
        <f t="shared" si="27"/>
        <v>0</v>
      </c>
      <c r="BI160" s="158">
        <f t="shared" si="28"/>
        <v>0</v>
      </c>
      <c r="BJ160" s="16" t="s">
        <v>75</v>
      </c>
      <c r="BK160" s="158">
        <f t="shared" si="29"/>
        <v>0</v>
      </c>
      <c r="BL160" s="16" t="s">
        <v>161</v>
      </c>
      <c r="BM160" s="16" t="s">
        <v>1329</v>
      </c>
    </row>
    <row r="161" spans="2:65" s="1" customFormat="1" ht="16.5" customHeight="1">
      <c r="B161" s="146"/>
      <c r="C161" s="147" t="s">
        <v>67</v>
      </c>
      <c r="D161" s="147" t="s">
        <v>156</v>
      </c>
      <c r="E161" s="148" t="s">
        <v>1330</v>
      </c>
      <c r="F161" s="149" t="s">
        <v>1331</v>
      </c>
      <c r="G161" s="150" t="s">
        <v>822</v>
      </c>
      <c r="H161" s="151">
        <v>8</v>
      </c>
      <c r="I161" s="152"/>
      <c r="J161" s="153">
        <f t="shared" si="20"/>
        <v>0</v>
      </c>
      <c r="K161" s="149" t="s">
        <v>1</v>
      </c>
      <c r="L161" s="30"/>
      <c r="M161" s="154" t="s">
        <v>1</v>
      </c>
      <c r="N161" s="155" t="s">
        <v>38</v>
      </c>
      <c r="O161" s="49"/>
      <c r="P161" s="156">
        <f t="shared" si="21"/>
        <v>0</v>
      </c>
      <c r="Q161" s="156">
        <v>0</v>
      </c>
      <c r="R161" s="156">
        <f t="shared" si="22"/>
        <v>0</v>
      </c>
      <c r="S161" s="156">
        <v>0</v>
      </c>
      <c r="T161" s="157">
        <f t="shared" si="23"/>
        <v>0</v>
      </c>
      <c r="AR161" s="16" t="s">
        <v>161</v>
      </c>
      <c r="AT161" s="16" t="s">
        <v>156</v>
      </c>
      <c r="AU161" s="16" t="s">
        <v>77</v>
      </c>
      <c r="AY161" s="16" t="s">
        <v>154</v>
      </c>
      <c r="BE161" s="158">
        <f t="shared" si="24"/>
        <v>0</v>
      </c>
      <c r="BF161" s="158">
        <f t="shared" si="25"/>
        <v>0</v>
      </c>
      <c r="BG161" s="158">
        <f t="shared" si="26"/>
        <v>0</v>
      </c>
      <c r="BH161" s="158">
        <f t="shared" si="27"/>
        <v>0</v>
      </c>
      <c r="BI161" s="158">
        <f t="shared" si="28"/>
        <v>0</v>
      </c>
      <c r="BJ161" s="16" t="s">
        <v>75</v>
      </c>
      <c r="BK161" s="158">
        <f t="shared" si="29"/>
        <v>0</v>
      </c>
      <c r="BL161" s="16" t="s">
        <v>161</v>
      </c>
      <c r="BM161" s="16" t="s">
        <v>1332</v>
      </c>
    </row>
    <row r="162" spans="2:65" s="1" customFormat="1" ht="16.5" customHeight="1">
      <c r="B162" s="146"/>
      <c r="C162" s="147" t="s">
        <v>67</v>
      </c>
      <c r="D162" s="147" t="s">
        <v>156</v>
      </c>
      <c r="E162" s="148" t="s">
        <v>1333</v>
      </c>
      <c r="F162" s="149" t="s">
        <v>1187</v>
      </c>
      <c r="G162" s="150" t="s">
        <v>832</v>
      </c>
      <c r="H162" s="151">
        <v>1</v>
      </c>
      <c r="I162" s="152"/>
      <c r="J162" s="153">
        <f t="shared" si="20"/>
        <v>0</v>
      </c>
      <c r="K162" s="149" t="s">
        <v>1</v>
      </c>
      <c r="L162" s="30"/>
      <c r="M162" s="154" t="s">
        <v>1</v>
      </c>
      <c r="N162" s="155" t="s">
        <v>38</v>
      </c>
      <c r="O162" s="49"/>
      <c r="P162" s="156">
        <f t="shared" si="21"/>
        <v>0</v>
      </c>
      <c r="Q162" s="156">
        <v>0</v>
      </c>
      <c r="R162" s="156">
        <f t="shared" si="22"/>
        <v>0</v>
      </c>
      <c r="S162" s="156">
        <v>0</v>
      </c>
      <c r="T162" s="157">
        <f t="shared" si="23"/>
        <v>0</v>
      </c>
      <c r="AR162" s="16" t="s">
        <v>161</v>
      </c>
      <c r="AT162" s="16" t="s">
        <v>156</v>
      </c>
      <c r="AU162" s="16" t="s">
        <v>77</v>
      </c>
      <c r="AY162" s="16" t="s">
        <v>154</v>
      </c>
      <c r="BE162" s="158">
        <f t="shared" si="24"/>
        <v>0</v>
      </c>
      <c r="BF162" s="158">
        <f t="shared" si="25"/>
        <v>0</v>
      </c>
      <c r="BG162" s="158">
        <f t="shared" si="26"/>
        <v>0</v>
      </c>
      <c r="BH162" s="158">
        <f t="shared" si="27"/>
        <v>0</v>
      </c>
      <c r="BI162" s="158">
        <f t="shared" si="28"/>
        <v>0</v>
      </c>
      <c r="BJ162" s="16" t="s">
        <v>75</v>
      </c>
      <c r="BK162" s="158">
        <f t="shared" si="29"/>
        <v>0</v>
      </c>
      <c r="BL162" s="16" t="s">
        <v>161</v>
      </c>
      <c r="BM162" s="16" t="s">
        <v>1334</v>
      </c>
    </row>
    <row r="163" spans="2:65" s="11" customFormat="1" ht="25.95" customHeight="1">
      <c r="B163" s="133"/>
      <c r="D163" s="134" t="s">
        <v>66</v>
      </c>
      <c r="E163" s="135" t="s">
        <v>1335</v>
      </c>
      <c r="F163" s="135" t="s">
        <v>1336</v>
      </c>
      <c r="I163" s="136"/>
      <c r="J163" s="137">
        <f>BK163</f>
        <v>0</v>
      </c>
      <c r="L163" s="133"/>
      <c r="M163" s="138"/>
      <c r="N163" s="139"/>
      <c r="O163" s="139"/>
      <c r="P163" s="140">
        <f>SUM(P164:P168)</f>
        <v>0</v>
      </c>
      <c r="Q163" s="139"/>
      <c r="R163" s="140">
        <f>SUM(R164:R168)</f>
        <v>0</v>
      </c>
      <c r="S163" s="139"/>
      <c r="T163" s="141">
        <f>SUM(T164:T168)</f>
        <v>0</v>
      </c>
      <c r="AR163" s="134" t="s">
        <v>75</v>
      </c>
      <c r="AT163" s="142" t="s">
        <v>66</v>
      </c>
      <c r="AU163" s="142" t="s">
        <v>67</v>
      </c>
      <c r="AY163" s="134" t="s">
        <v>154</v>
      </c>
      <c r="BK163" s="143">
        <f>SUM(BK164:BK168)</f>
        <v>0</v>
      </c>
    </row>
    <row r="164" spans="2:65" s="1" customFormat="1" ht="16.5" customHeight="1">
      <c r="B164" s="146"/>
      <c r="C164" s="147" t="s">
        <v>67</v>
      </c>
      <c r="D164" s="147" t="s">
        <v>156</v>
      </c>
      <c r="E164" s="148" t="s">
        <v>1337</v>
      </c>
      <c r="F164" s="149" t="s">
        <v>1338</v>
      </c>
      <c r="G164" s="150" t="s">
        <v>822</v>
      </c>
      <c r="H164" s="151">
        <v>20</v>
      </c>
      <c r="I164" s="152"/>
      <c r="J164" s="153">
        <f>ROUND(I164*H164,2)</f>
        <v>0</v>
      </c>
      <c r="K164" s="149" t="s">
        <v>1</v>
      </c>
      <c r="L164" s="30"/>
      <c r="M164" s="154" t="s">
        <v>1</v>
      </c>
      <c r="N164" s="155" t="s">
        <v>38</v>
      </c>
      <c r="O164" s="49"/>
      <c r="P164" s="156">
        <f>O164*H164</f>
        <v>0</v>
      </c>
      <c r="Q164" s="156">
        <v>0</v>
      </c>
      <c r="R164" s="156">
        <f>Q164*H164</f>
        <v>0</v>
      </c>
      <c r="S164" s="156">
        <v>0</v>
      </c>
      <c r="T164" s="157">
        <f>S164*H164</f>
        <v>0</v>
      </c>
      <c r="AR164" s="16" t="s">
        <v>161</v>
      </c>
      <c r="AT164" s="16" t="s">
        <v>156</v>
      </c>
      <c r="AU164" s="16" t="s">
        <v>75</v>
      </c>
      <c r="AY164" s="16" t="s">
        <v>154</v>
      </c>
      <c r="BE164" s="158">
        <f>IF(N164="základní",J164,0)</f>
        <v>0</v>
      </c>
      <c r="BF164" s="158">
        <f>IF(N164="snížená",J164,0)</f>
        <v>0</v>
      </c>
      <c r="BG164" s="158">
        <f>IF(N164="zákl. přenesená",J164,0)</f>
        <v>0</v>
      </c>
      <c r="BH164" s="158">
        <f>IF(N164="sníž. přenesená",J164,0)</f>
        <v>0</v>
      </c>
      <c r="BI164" s="158">
        <f>IF(N164="nulová",J164,0)</f>
        <v>0</v>
      </c>
      <c r="BJ164" s="16" t="s">
        <v>75</v>
      </c>
      <c r="BK164" s="158">
        <f>ROUND(I164*H164,2)</f>
        <v>0</v>
      </c>
      <c r="BL164" s="16" t="s">
        <v>161</v>
      </c>
      <c r="BM164" s="16" t="s">
        <v>1339</v>
      </c>
    </row>
    <row r="165" spans="2:65" s="1" customFormat="1" ht="22.5" customHeight="1">
      <c r="B165" s="146"/>
      <c r="C165" s="147" t="s">
        <v>67</v>
      </c>
      <c r="D165" s="147" t="s">
        <v>156</v>
      </c>
      <c r="E165" s="148" t="s">
        <v>1340</v>
      </c>
      <c r="F165" s="149" t="s">
        <v>1341</v>
      </c>
      <c r="G165" s="150" t="s">
        <v>822</v>
      </c>
      <c r="H165" s="151">
        <v>10</v>
      </c>
      <c r="I165" s="152"/>
      <c r="J165" s="153">
        <f>ROUND(I165*H165,2)</f>
        <v>0</v>
      </c>
      <c r="K165" s="149" t="s">
        <v>1</v>
      </c>
      <c r="L165" s="30"/>
      <c r="M165" s="154" t="s">
        <v>1</v>
      </c>
      <c r="N165" s="155" t="s">
        <v>38</v>
      </c>
      <c r="O165" s="49"/>
      <c r="P165" s="156">
        <f>O165*H165</f>
        <v>0</v>
      </c>
      <c r="Q165" s="156">
        <v>0</v>
      </c>
      <c r="R165" s="156">
        <f>Q165*H165</f>
        <v>0</v>
      </c>
      <c r="S165" s="156">
        <v>0</v>
      </c>
      <c r="T165" s="157">
        <f>S165*H165</f>
        <v>0</v>
      </c>
      <c r="AR165" s="16" t="s">
        <v>161</v>
      </c>
      <c r="AT165" s="16" t="s">
        <v>156</v>
      </c>
      <c r="AU165" s="16" t="s">
        <v>75</v>
      </c>
      <c r="AY165" s="16" t="s">
        <v>154</v>
      </c>
      <c r="BE165" s="158">
        <f>IF(N165="základní",J165,0)</f>
        <v>0</v>
      </c>
      <c r="BF165" s="158">
        <f>IF(N165="snížená",J165,0)</f>
        <v>0</v>
      </c>
      <c r="BG165" s="158">
        <f>IF(N165="zákl. přenesená",J165,0)</f>
        <v>0</v>
      </c>
      <c r="BH165" s="158">
        <f>IF(N165="sníž. přenesená",J165,0)</f>
        <v>0</v>
      </c>
      <c r="BI165" s="158">
        <f>IF(N165="nulová",J165,0)</f>
        <v>0</v>
      </c>
      <c r="BJ165" s="16" t="s">
        <v>75</v>
      </c>
      <c r="BK165" s="158">
        <f>ROUND(I165*H165,2)</f>
        <v>0</v>
      </c>
      <c r="BL165" s="16" t="s">
        <v>161</v>
      </c>
      <c r="BM165" s="16" t="s">
        <v>1342</v>
      </c>
    </row>
    <row r="166" spans="2:65" s="1" customFormat="1" ht="22.5" customHeight="1">
      <c r="B166" s="146"/>
      <c r="C166" s="147" t="s">
        <v>67</v>
      </c>
      <c r="D166" s="147" t="s">
        <v>156</v>
      </c>
      <c r="E166" s="148" t="s">
        <v>1343</v>
      </c>
      <c r="F166" s="149" t="s">
        <v>1344</v>
      </c>
      <c r="G166" s="150" t="s">
        <v>822</v>
      </c>
      <c r="H166" s="151">
        <v>2</v>
      </c>
      <c r="I166" s="152"/>
      <c r="J166" s="153">
        <f>ROUND(I166*H166,2)</f>
        <v>0</v>
      </c>
      <c r="K166" s="149" t="s">
        <v>1</v>
      </c>
      <c r="L166" s="30"/>
      <c r="M166" s="154" t="s">
        <v>1</v>
      </c>
      <c r="N166" s="155" t="s">
        <v>38</v>
      </c>
      <c r="O166" s="49"/>
      <c r="P166" s="156">
        <f>O166*H166</f>
        <v>0</v>
      </c>
      <c r="Q166" s="156">
        <v>0</v>
      </c>
      <c r="R166" s="156">
        <f>Q166*H166</f>
        <v>0</v>
      </c>
      <c r="S166" s="156">
        <v>0</v>
      </c>
      <c r="T166" s="157">
        <f>S166*H166</f>
        <v>0</v>
      </c>
      <c r="AR166" s="16" t="s">
        <v>161</v>
      </c>
      <c r="AT166" s="16" t="s">
        <v>156</v>
      </c>
      <c r="AU166" s="16" t="s">
        <v>75</v>
      </c>
      <c r="AY166" s="16" t="s">
        <v>154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6" t="s">
        <v>75</v>
      </c>
      <c r="BK166" s="158">
        <f>ROUND(I166*H166,2)</f>
        <v>0</v>
      </c>
      <c r="BL166" s="16" t="s">
        <v>161</v>
      </c>
      <c r="BM166" s="16" t="s">
        <v>1345</v>
      </c>
    </row>
    <row r="167" spans="2:65" s="1" customFormat="1" ht="16.5" customHeight="1">
      <c r="B167" s="146"/>
      <c r="C167" s="147" t="s">
        <v>67</v>
      </c>
      <c r="D167" s="147" t="s">
        <v>156</v>
      </c>
      <c r="E167" s="148" t="s">
        <v>1346</v>
      </c>
      <c r="F167" s="149" t="s">
        <v>1347</v>
      </c>
      <c r="G167" s="150" t="s">
        <v>822</v>
      </c>
      <c r="H167" s="151">
        <v>1</v>
      </c>
      <c r="I167" s="152"/>
      <c r="J167" s="153">
        <f>ROUND(I167*H167,2)</f>
        <v>0</v>
      </c>
      <c r="K167" s="149" t="s">
        <v>1</v>
      </c>
      <c r="L167" s="30"/>
      <c r="M167" s="154" t="s">
        <v>1</v>
      </c>
      <c r="N167" s="155" t="s">
        <v>38</v>
      </c>
      <c r="O167" s="49"/>
      <c r="P167" s="156">
        <f>O167*H167</f>
        <v>0</v>
      </c>
      <c r="Q167" s="156">
        <v>0</v>
      </c>
      <c r="R167" s="156">
        <f>Q167*H167</f>
        <v>0</v>
      </c>
      <c r="S167" s="156">
        <v>0</v>
      </c>
      <c r="T167" s="157">
        <f>S167*H167</f>
        <v>0</v>
      </c>
      <c r="AR167" s="16" t="s">
        <v>161</v>
      </c>
      <c r="AT167" s="16" t="s">
        <v>156</v>
      </c>
      <c r="AU167" s="16" t="s">
        <v>75</v>
      </c>
      <c r="AY167" s="16" t="s">
        <v>154</v>
      </c>
      <c r="BE167" s="158">
        <f>IF(N167="základní",J167,0)</f>
        <v>0</v>
      </c>
      <c r="BF167" s="158">
        <f>IF(N167="snížená",J167,0)</f>
        <v>0</v>
      </c>
      <c r="BG167" s="158">
        <f>IF(N167="zákl. přenesená",J167,0)</f>
        <v>0</v>
      </c>
      <c r="BH167" s="158">
        <f>IF(N167="sníž. přenesená",J167,0)</f>
        <v>0</v>
      </c>
      <c r="BI167" s="158">
        <f>IF(N167="nulová",J167,0)</f>
        <v>0</v>
      </c>
      <c r="BJ167" s="16" t="s">
        <v>75</v>
      </c>
      <c r="BK167" s="158">
        <f>ROUND(I167*H167,2)</f>
        <v>0</v>
      </c>
      <c r="BL167" s="16" t="s">
        <v>161</v>
      </c>
      <c r="BM167" s="16" t="s">
        <v>1348</v>
      </c>
    </row>
    <row r="168" spans="2:65" s="1" customFormat="1" ht="16.5" customHeight="1">
      <c r="B168" s="146"/>
      <c r="C168" s="147" t="s">
        <v>67</v>
      </c>
      <c r="D168" s="147" t="s">
        <v>156</v>
      </c>
      <c r="E168" s="148" t="s">
        <v>1349</v>
      </c>
      <c r="F168" s="149" t="s">
        <v>1187</v>
      </c>
      <c r="G168" s="150" t="s">
        <v>832</v>
      </c>
      <c r="H168" s="151">
        <v>1</v>
      </c>
      <c r="I168" s="152"/>
      <c r="J168" s="153">
        <f>ROUND(I168*H168,2)</f>
        <v>0</v>
      </c>
      <c r="K168" s="149" t="s">
        <v>1</v>
      </c>
      <c r="L168" s="30"/>
      <c r="M168" s="154" t="s">
        <v>1</v>
      </c>
      <c r="N168" s="155" t="s">
        <v>38</v>
      </c>
      <c r="O168" s="49"/>
      <c r="P168" s="156">
        <f>O168*H168</f>
        <v>0</v>
      </c>
      <c r="Q168" s="156">
        <v>0</v>
      </c>
      <c r="R168" s="156">
        <f>Q168*H168</f>
        <v>0</v>
      </c>
      <c r="S168" s="156">
        <v>0</v>
      </c>
      <c r="T168" s="157">
        <f>S168*H168</f>
        <v>0</v>
      </c>
      <c r="AR168" s="16" t="s">
        <v>161</v>
      </c>
      <c r="AT168" s="16" t="s">
        <v>156</v>
      </c>
      <c r="AU168" s="16" t="s">
        <v>75</v>
      </c>
      <c r="AY168" s="16" t="s">
        <v>154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6" t="s">
        <v>75</v>
      </c>
      <c r="BK168" s="158">
        <f>ROUND(I168*H168,2)</f>
        <v>0</v>
      </c>
      <c r="BL168" s="16" t="s">
        <v>161</v>
      </c>
      <c r="BM168" s="16" t="s">
        <v>1350</v>
      </c>
    </row>
    <row r="169" spans="2:65" s="11" customFormat="1" ht="25.95" customHeight="1">
      <c r="B169" s="133"/>
      <c r="D169" s="134" t="s">
        <v>66</v>
      </c>
      <c r="E169" s="135" t="s">
        <v>1351</v>
      </c>
      <c r="F169" s="135" t="s">
        <v>1352</v>
      </c>
      <c r="I169" s="136"/>
      <c r="J169" s="137">
        <f>BK169</f>
        <v>0</v>
      </c>
      <c r="L169" s="133"/>
      <c r="M169" s="138"/>
      <c r="N169" s="139"/>
      <c r="O169" s="139"/>
      <c r="P169" s="140">
        <f>P170+SUM(P171:P176)</f>
        <v>0</v>
      </c>
      <c r="Q169" s="139"/>
      <c r="R169" s="140">
        <f>R170+SUM(R171:R176)</f>
        <v>0</v>
      </c>
      <c r="S169" s="139"/>
      <c r="T169" s="141">
        <f>T170+SUM(T171:T176)</f>
        <v>0</v>
      </c>
      <c r="AR169" s="134" t="s">
        <v>75</v>
      </c>
      <c r="AT169" s="142" t="s">
        <v>66</v>
      </c>
      <c r="AU169" s="142" t="s">
        <v>67</v>
      </c>
      <c r="AY169" s="134" t="s">
        <v>154</v>
      </c>
      <c r="BK169" s="143">
        <f>BK170+SUM(BK171:BK176)</f>
        <v>0</v>
      </c>
    </row>
    <row r="170" spans="2:65" s="1" customFormat="1" ht="16.5" customHeight="1">
      <c r="B170" s="146"/>
      <c r="C170" s="147" t="s">
        <v>67</v>
      </c>
      <c r="D170" s="147" t="s">
        <v>156</v>
      </c>
      <c r="E170" s="148" t="s">
        <v>1353</v>
      </c>
      <c r="F170" s="149" t="s">
        <v>1354</v>
      </c>
      <c r="G170" s="150" t="s">
        <v>210</v>
      </c>
      <c r="H170" s="151">
        <v>517</v>
      </c>
      <c r="I170" s="152"/>
      <c r="J170" s="153">
        <f t="shared" ref="J170:J175" si="30">ROUND(I170*H170,2)</f>
        <v>0</v>
      </c>
      <c r="K170" s="149" t="s">
        <v>1</v>
      </c>
      <c r="L170" s="30"/>
      <c r="M170" s="154" t="s">
        <v>1</v>
      </c>
      <c r="N170" s="155" t="s">
        <v>38</v>
      </c>
      <c r="O170" s="49"/>
      <c r="P170" s="156">
        <f t="shared" ref="P170:P175" si="31">O170*H170</f>
        <v>0</v>
      </c>
      <c r="Q170" s="156">
        <v>0</v>
      </c>
      <c r="R170" s="156">
        <f t="shared" ref="R170:R175" si="32">Q170*H170</f>
        <v>0</v>
      </c>
      <c r="S170" s="156">
        <v>0</v>
      </c>
      <c r="T170" s="157">
        <f t="shared" ref="T170:T175" si="33">S170*H170</f>
        <v>0</v>
      </c>
      <c r="AR170" s="16" t="s">
        <v>161</v>
      </c>
      <c r="AT170" s="16" t="s">
        <v>156</v>
      </c>
      <c r="AU170" s="16" t="s">
        <v>75</v>
      </c>
      <c r="AY170" s="16" t="s">
        <v>154</v>
      </c>
      <c r="BE170" s="158">
        <f t="shared" ref="BE170:BE175" si="34">IF(N170="základní",J170,0)</f>
        <v>0</v>
      </c>
      <c r="BF170" s="158">
        <f t="shared" ref="BF170:BF175" si="35">IF(N170="snížená",J170,0)</f>
        <v>0</v>
      </c>
      <c r="BG170" s="158">
        <f t="shared" ref="BG170:BG175" si="36">IF(N170="zákl. přenesená",J170,0)</f>
        <v>0</v>
      </c>
      <c r="BH170" s="158">
        <f t="shared" ref="BH170:BH175" si="37">IF(N170="sníž. přenesená",J170,0)</f>
        <v>0</v>
      </c>
      <c r="BI170" s="158">
        <f t="shared" ref="BI170:BI175" si="38">IF(N170="nulová",J170,0)</f>
        <v>0</v>
      </c>
      <c r="BJ170" s="16" t="s">
        <v>75</v>
      </c>
      <c r="BK170" s="158">
        <f t="shared" ref="BK170:BK175" si="39">ROUND(I170*H170,2)</f>
        <v>0</v>
      </c>
      <c r="BL170" s="16" t="s">
        <v>161</v>
      </c>
      <c r="BM170" s="16" t="s">
        <v>1355</v>
      </c>
    </row>
    <row r="171" spans="2:65" s="1" customFormat="1" ht="16.5" customHeight="1">
      <c r="B171" s="146"/>
      <c r="C171" s="147" t="s">
        <v>67</v>
      </c>
      <c r="D171" s="147" t="s">
        <v>156</v>
      </c>
      <c r="E171" s="148" t="s">
        <v>1356</v>
      </c>
      <c r="F171" s="149" t="s">
        <v>1357</v>
      </c>
      <c r="G171" s="150" t="s">
        <v>210</v>
      </c>
      <c r="H171" s="151">
        <v>338</v>
      </c>
      <c r="I171" s="152"/>
      <c r="J171" s="153">
        <f t="shared" si="30"/>
        <v>0</v>
      </c>
      <c r="K171" s="149" t="s">
        <v>1</v>
      </c>
      <c r="L171" s="30"/>
      <c r="M171" s="154" t="s">
        <v>1</v>
      </c>
      <c r="N171" s="155" t="s">
        <v>38</v>
      </c>
      <c r="O171" s="49"/>
      <c r="P171" s="156">
        <f t="shared" si="31"/>
        <v>0</v>
      </c>
      <c r="Q171" s="156">
        <v>0</v>
      </c>
      <c r="R171" s="156">
        <f t="shared" si="32"/>
        <v>0</v>
      </c>
      <c r="S171" s="156">
        <v>0</v>
      </c>
      <c r="T171" s="157">
        <f t="shared" si="33"/>
        <v>0</v>
      </c>
      <c r="AR171" s="16" t="s">
        <v>161</v>
      </c>
      <c r="AT171" s="16" t="s">
        <v>156</v>
      </c>
      <c r="AU171" s="16" t="s">
        <v>75</v>
      </c>
      <c r="AY171" s="16" t="s">
        <v>154</v>
      </c>
      <c r="BE171" s="158">
        <f t="shared" si="34"/>
        <v>0</v>
      </c>
      <c r="BF171" s="158">
        <f t="shared" si="35"/>
        <v>0</v>
      </c>
      <c r="BG171" s="158">
        <f t="shared" si="36"/>
        <v>0</v>
      </c>
      <c r="BH171" s="158">
        <f t="shared" si="37"/>
        <v>0</v>
      </c>
      <c r="BI171" s="158">
        <f t="shared" si="38"/>
        <v>0</v>
      </c>
      <c r="BJ171" s="16" t="s">
        <v>75</v>
      </c>
      <c r="BK171" s="158">
        <f t="shared" si="39"/>
        <v>0</v>
      </c>
      <c r="BL171" s="16" t="s">
        <v>161</v>
      </c>
      <c r="BM171" s="16" t="s">
        <v>1358</v>
      </c>
    </row>
    <row r="172" spans="2:65" s="1" customFormat="1" ht="16.5" customHeight="1">
      <c r="B172" s="146"/>
      <c r="C172" s="147" t="s">
        <v>67</v>
      </c>
      <c r="D172" s="147" t="s">
        <v>156</v>
      </c>
      <c r="E172" s="148" t="s">
        <v>1359</v>
      </c>
      <c r="F172" s="149" t="s">
        <v>1360</v>
      </c>
      <c r="G172" s="150" t="s">
        <v>210</v>
      </c>
      <c r="H172" s="151">
        <v>6</v>
      </c>
      <c r="I172" s="152"/>
      <c r="J172" s="153">
        <f t="shared" si="30"/>
        <v>0</v>
      </c>
      <c r="K172" s="149" t="s">
        <v>1</v>
      </c>
      <c r="L172" s="30"/>
      <c r="M172" s="154" t="s">
        <v>1</v>
      </c>
      <c r="N172" s="155" t="s">
        <v>38</v>
      </c>
      <c r="O172" s="49"/>
      <c r="P172" s="156">
        <f t="shared" si="31"/>
        <v>0</v>
      </c>
      <c r="Q172" s="156">
        <v>0</v>
      </c>
      <c r="R172" s="156">
        <f t="shared" si="32"/>
        <v>0</v>
      </c>
      <c r="S172" s="156">
        <v>0</v>
      </c>
      <c r="T172" s="157">
        <f t="shared" si="33"/>
        <v>0</v>
      </c>
      <c r="AR172" s="16" t="s">
        <v>161</v>
      </c>
      <c r="AT172" s="16" t="s">
        <v>156</v>
      </c>
      <c r="AU172" s="16" t="s">
        <v>75</v>
      </c>
      <c r="AY172" s="16" t="s">
        <v>154</v>
      </c>
      <c r="BE172" s="158">
        <f t="shared" si="34"/>
        <v>0</v>
      </c>
      <c r="BF172" s="158">
        <f t="shared" si="35"/>
        <v>0</v>
      </c>
      <c r="BG172" s="158">
        <f t="shared" si="36"/>
        <v>0</v>
      </c>
      <c r="BH172" s="158">
        <f t="shared" si="37"/>
        <v>0</v>
      </c>
      <c r="BI172" s="158">
        <f t="shared" si="38"/>
        <v>0</v>
      </c>
      <c r="BJ172" s="16" t="s">
        <v>75</v>
      </c>
      <c r="BK172" s="158">
        <f t="shared" si="39"/>
        <v>0</v>
      </c>
      <c r="BL172" s="16" t="s">
        <v>161</v>
      </c>
      <c r="BM172" s="16" t="s">
        <v>1361</v>
      </c>
    </row>
    <row r="173" spans="2:65" s="1" customFormat="1" ht="16.5" customHeight="1">
      <c r="B173" s="146"/>
      <c r="C173" s="147" t="s">
        <v>67</v>
      </c>
      <c r="D173" s="147" t="s">
        <v>156</v>
      </c>
      <c r="E173" s="148" t="s">
        <v>78</v>
      </c>
      <c r="F173" s="149" t="s">
        <v>1362</v>
      </c>
      <c r="G173" s="150" t="s">
        <v>210</v>
      </c>
      <c r="H173" s="151">
        <v>485</v>
      </c>
      <c r="I173" s="152"/>
      <c r="J173" s="153">
        <f t="shared" si="30"/>
        <v>0</v>
      </c>
      <c r="K173" s="149" t="s">
        <v>1</v>
      </c>
      <c r="L173" s="30"/>
      <c r="M173" s="154" t="s">
        <v>1</v>
      </c>
      <c r="N173" s="155" t="s">
        <v>38</v>
      </c>
      <c r="O173" s="49"/>
      <c r="P173" s="156">
        <f t="shared" si="31"/>
        <v>0</v>
      </c>
      <c r="Q173" s="156">
        <v>0</v>
      </c>
      <c r="R173" s="156">
        <f t="shared" si="32"/>
        <v>0</v>
      </c>
      <c r="S173" s="156">
        <v>0</v>
      </c>
      <c r="T173" s="157">
        <f t="shared" si="33"/>
        <v>0</v>
      </c>
      <c r="AR173" s="16" t="s">
        <v>161</v>
      </c>
      <c r="AT173" s="16" t="s">
        <v>156</v>
      </c>
      <c r="AU173" s="16" t="s">
        <v>75</v>
      </c>
      <c r="AY173" s="16" t="s">
        <v>154</v>
      </c>
      <c r="BE173" s="158">
        <f t="shared" si="34"/>
        <v>0</v>
      </c>
      <c r="BF173" s="158">
        <f t="shared" si="35"/>
        <v>0</v>
      </c>
      <c r="BG173" s="158">
        <f t="shared" si="36"/>
        <v>0</v>
      </c>
      <c r="BH173" s="158">
        <f t="shared" si="37"/>
        <v>0</v>
      </c>
      <c r="BI173" s="158">
        <f t="shared" si="38"/>
        <v>0</v>
      </c>
      <c r="BJ173" s="16" t="s">
        <v>75</v>
      </c>
      <c r="BK173" s="158">
        <f t="shared" si="39"/>
        <v>0</v>
      </c>
      <c r="BL173" s="16" t="s">
        <v>161</v>
      </c>
      <c r="BM173" s="16" t="s">
        <v>1363</v>
      </c>
    </row>
    <row r="174" spans="2:65" s="1" customFormat="1" ht="16.5" customHeight="1">
      <c r="B174" s="146"/>
      <c r="C174" s="147" t="s">
        <v>67</v>
      </c>
      <c r="D174" s="147" t="s">
        <v>156</v>
      </c>
      <c r="E174" s="148" t="s">
        <v>81</v>
      </c>
      <c r="F174" s="149" t="s">
        <v>1364</v>
      </c>
      <c r="G174" s="150" t="s">
        <v>210</v>
      </c>
      <c r="H174" s="151">
        <v>91</v>
      </c>
      <c r="I174" s="152"/>
      <c r="J174" s="153">
        <f t="shared" si="30"/>
        <v>0</v>
      </c>
      <c r="K174" s="149" t="s">
        <v>1</v>
      </c>
      <c r="L174" s="30"/>
      <c r="M174" s="154" t="s">
        <v>1</v>
      </c>
      <c r="N174" s="155" t="s">
        <v>38</v>
      </c>
      <c r="O174" s="49"/>
      <c r="P174" s="156">
        <f t="shared" si="31"/>
        <v>0</v>
      </c>
      <c r="Q174" s="156">
        <v>0</v>
      </c>
      <c r="R174" s="156">
        <f t="shared" si="32"/>
        <v>0</v>
      </c>
      <c r="S174" s="156">
        <v>0</v>
      </c>
      <c r="T174" s="157">
        <f t="shared" si="33"/>
        <v>0</v>
      </c>
      <c r="AR174" s="16" t="s">
        <v>161</v>
      </c>
      <c r="AT174" s="16" t="s">
        <v>156</v>
      </c>
      <c r="AU174" s="16" t="s">
        <v>75</v>
      </c>
      <c r="AY174" s="16" t="s">
        <v>154</v>
      </c>
      <c r="BE174" s="158">
        <f t="shared" si="34"/>
        <v>0</v>
      </c>
      <c r="BF174" s="158">
        <f t="shared" si="35"/>
        <v>0</v>
      </c>
      <c r="BG174" s="158">
        <f t="shared" si="36"/>
        <v>0</v>
      </c>
      <c r="BH174" s="158">
        <f t="shared" si="37"/>
        <v>0</v>
      </c>
      <c r="BI174" s="158">
        <f t="shared" si="38"/>
        <v>0</v>
      </c>
      <c r="BJ174" s="16" t="s">
        <v>75</v>
      </c>
      <c r="BK174" s="158">
        <f t="shared" si="39"/>
        <v>0</v>
      </c>
      <c r="BL174" s="16" t="s">
        <v>161</v>
      </c>
      <c r="BM174" s="16" t="s">
        <v>1365</v>
      </c>
    </row>
    <row r="175" spans="2:65" s="1" customFormat="1" ht="16.5" customHeight="1">
      <c r="B175" s="146"/>
      <c r="C175" s="147" t="s">
        <v>67</v>
      </c>
      <c r="D175" s="147" t="s">
        <v>156</v>
      </c>
      <c r="E175" s="148" t="s">
        <v>84</v>
      </c>
      <c r="F175" s="149" t="s">
        <v>1366</v>
      </c>
      <c r="G175" s="150" t="s">
        <v>210</v>
      </c>
      <c r="H175" s="151">
        <v>40</v>
      </c>
      <c r="I175" s="152"/>
      <c r="J175" s="153">
        <f t="shared" si="30"/>
        <v>0</v>
      </c>
      <c r="K175" s="149" t="s">
        <v>1</v>
      </c>
      <c r="L175" s="30"/>
      <c r="M175" s="154" t="s">
        <v>1</v>
      </c>
      <c r="N175" s="155" t="s">
        <v>38</v>
      </c>
      <c r="O175" s="49"/>
      <c r="P175" s="156">
        <f t="shared" si="31"/>
        <v>0</v>
      </c>
      <c r="Q175" s="156">
        <v>0</v>
      </c>
      <c r="R175" s="156">
        <f t="shared" si="32"/>
        <v>0</v>
      </c>
      <c r="S175" s="156">
        <v>0</v>
      </c>
      <c r="T175" s="157">
        <f t="shared" si="33"/>
        <v>0</v>
      </c>
      <c r="AR175" s="16" t="s">
        <v>161</v>
      </c>
      <c r="AT175" s="16" t="s">
        <v>156</v>
      </c>
      <c r="AU175" s="16" t="s">
        <v>75</v>
      </c>
      <c r="AY175" s="16" t="s">
        <v>154</v>
      </c>
      <c r="BE175" s="158">
        <f t="shared" si="34"/>
        <v>0</v>
      </c>
      <c r="BF175" s="158">
        <f t="shared" si="35"/>
        <v>0</v>
      </c>
      <c r="BG175" s="158">
        <f t="shared" si="36"/>
        <v>0</v>
      </c>
      <c r="BH175" s="158">
        <f t="shared" si="37"/>
        <v>0</v>
      </c>
      <c r="BI175" s="158">
        <f t="shared" si="38"/>
        <v>0</v>
      </c>
      <c r="BJ175" s="16" t="s">
        <v>75</v>
      </c>
      <c r="BK175" s="158">
        <f t="shared" si="39"/>
        <v>0</v>
      </c>
      <c r="BL175" s="16" t="s">
        <v>161</v>
      </c>
      <c r="BM175" s="16" t="s">
        <v>1367</v>
      </c>
    </row>
    <row r="176" spans="2:65" s="11" customFormat="1" ht="22.8" customHeight="1">
      <c r="B176" s="133"/>
      <c r="D176" s="134" t="s">
        <v>66</v>
      </c>
      <c r="E176" s="144" t="s">
        <v>1368</v>
      </c>
      <c r="F176" s="144" t="s">
        <v>1369</v>
      </c>
      <c r="I176" s="136"/>
      <c r="J176" s="145">
        <f>BK176</f>
        <v>0</v>
      </c>
      <c r="L176" s="133"/>
      <c r="M176" s="138"/>
      <c r="N176" s="139"/>
      <c r="O176" s="139"/>
      <c r="P176" s="140">
        <f>SUM(P177:P181)</f>
        <v>0</v>
      </c>
      <c r="Q176" s="139"/>
      <c r="R176" s="140">
        <f>SUM(R177:R181)</f>
        <v>0</v>
      </c>
      <c r="S176" s="139"/>
      <c r="T176" s="141">
        <f>SUM(T177:T181)</f>
        <v>0</v>
      </c>
      <c r="AR176" s="134" t="s">
        <v>75</v>
      </c>
      <c r="AT176" s="142" t="s">
        <v>66</v>
      </c>
      <c r="AU176" s="142" t="s">
        <v>75</v>
      </c>
      <c r="AY176" s="134" t="s">
        <v>154</v>
      </c>
      <c r="BK176" s="143">
        <f>SUM(BK177:BK181)</f>
        <v>0</v>
      </c>
    </row>
    <row r="177" spans="2:65" s="1" customFormat="1" ht="16.5" customHeight="1">
      <c r="B177" s="146"/>
      <c r="C177" s="147" t="s">
        <v>67</v>
      </c>
      <c r="D177" s="147" t="s">
        <v>156</v>
      </c>
      <c r="E177" s="148" t="s">
        <v>87</v>
      </c>
      <c r="F177" s="149" t="s">
        <v>1370</v>
      </c>
      <c r="G177" s="150" t="s">
        <v>210</v>
      </c>
      <c r="H177" s="151">
        <v>231</v>
      </c>
      <c r="I177" s="152"/>
      <c r="J177" s="153">
        <f>ROUND(I177*H177,2)</f>
        <v>0</v>
      </c>
      <c r="K177" s="149" t="s">
        <v>1</v>
      </c>
      <c r="L177" s="30"/>
      <c r="M177" s="154" t="s">
        <v>1</v>
      </c>
      <c r="N177" s="155" t="s">
        <v>38</v>
      </c>
      <c r="O177" s="49"/>
      <c r="P177" s="156">
        <f>O177*H177</f>
        <v>0</v>
      </c>
      <c r="Q177" s="156">
        <v>0</v>
      </c>
      <c r="R177" s="156">
        <f>Q177*H177</f>
        <v>0</v>
      </c>
      <c r="S177" s="156">
        <v>0</v>
      </c>
      <c r="T177" s="157">
        <f>S177*H177</f>
        <v>0</v>
      </c>
      <c r="AR177" s="16" t="s">
        <v>161</v>
      </c>
      <c r="AT177" s="16" t="s">
        <v>156</v>
      </c>
      <c r="AU177" s="16" t="s">
        <v>77</v>
      </c>
      <c r="AY177" s="16" t="s">
        <v>154</v>
      </c>
      <c r="BE177" s="158">
        <f>IF(N177="základní",J177,0)</f>
        <v>0</v>
      </c>
      <c r="BF177" s="158">
        <f>IF(N177="snížená",J177,0)</f>
        <v>0</v>
      </c>
      <c r="BG177" s="158">
        <f>IF(N177="zákl. přenesená",J177,0)</f>
        <v>0</v>
      </c>
      <c r="BH177" s="158">
        <f>IF(N177="sníž. přenesená",J177,0)</f>
        <v>0</v>
      </c>
      <c r="BI177" s="158">
        <f>IF(N177="nulová",J177,0)</f>
        <v>0</v>
      </c>
      <c r="BJ177" s="16" t="s">
        <v>75</v>
      </c>
      <c r="BK177" s="158">
        <f>ROUND(I177*H177,2)</f>
        <v>0</v>
      </c>
      <c r="BL177" s="16" t="s">
        <v>161</v>
      </c>
      <c r="BM177" s="16" t="s">
        <v>1371</v>
      </c>
    </row>
    <row r="178" spans="2:65" s="1" customFormat="1" ht="16.5" customHeight="1">
      <c r="B178" s="146"/>
      <c r="C178" s="147" t="s">
        <v>67</v>
      </c>
      <c r="D178" s="147" t="s">
        <v>156</v>
      </c>
      <c r="E178" s="148" t="s">
        <v>1372</v>
      </c>
      <c r="F178" s="149" t="s">
        <v>1373</v>
      </c>
      <c r="G178" s="150" t="s">
        <v>210</v>
      </c>
      <c r="H178" s="151">
        <v>10</v>
      </c>
      <c r="I178" s="152"/>
      <c r="J178" s="153">
        <f>ROUND(I178*H178,2)</f>
        <v>0</v>
      </c>
      <c r="K178" s="149" t="s">
        <v>1</v>
      </c>
      <c r="L178" s="30"/>
      <c r="M178" s="154" t="s">
        <v>1</v>
      </c>
      <c r="N178" s="155" t="s">
        <v>38</v>
      </c>
      <c r="O178" s="49"/>
      <c r="P178" s="156">
        <f>O178*H178</f>
        <v>0</v>
      </c>
      <c r="Q178" s="156">
        <v>0</v>
      </c>
      <c r="R178" s="156">
        <f>Q178*H178</f>
        <v>0</v>
      </c>
      <c r="S178" s="156">
        <v>0</v>
      </c>
      <c r="T178" s="157">
        <f>S178*H178</f>
        <v>0</v>
      </c>
      <c r="AR178" s="16" t="s">
        <v>161</v>
      </c>
      <c r="AT178" s="16" t="s">
        <v>156</v>
      </c>
      <c r="AU178" s="16" t="s">
        <v>77</v>
      </c>
      <c r="AY178" s="16" t="s">
        <v>154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6" t="s">
        <v>75</v>
      </c>
      <c r="BK178" s="158">
        <f>ROUND(I178*H178,2)</f>
        <v>0</v>
      </c>
      <c r="BL178" s="16" t="s">
        <v>161</v>
      </c>
      <c r="BM178" s="16" t="s">
        <v>1374</v>
      </c>
    </row>
    <row r="179" spans="2:65" s="1" customFormat="1" ht="16.5" customHeight="1">
      <c r="B179" s="146"/>
      <c r="C179" s="147" t="s">
        <v>67</v>
      </c>
      <c r="D179" s="147" t="s">
        <v>156</v>
      </c>
      <c r="E179" s="148" t="s">
        <v>1375</v>
      </c>
      <c r="F179" s="149" t="s">
        <v>1376</v>
      </c>
      <c r="G179" s="150" t="s">
        <v>210</v>
      </c>
      <c r="H179" s="151">
        <v>800</v>
      </c>
      <c r="I179" s="152"/>
      <c r="J179" s="153">
        <f>ROUND(I179*H179,2)</f>
        <v>0</v>
      </c>
      <c r="K179" s="149" t="s">
        <v>1</v>
      </c>
      <c r="L179" s="30"/>
      <c r="M179" s="154" t="s">
        <v>1</v>
      </c>
      <c r="N179" s="155" t="s">
        <v>38</v>
      </c>
      <c r="O179" s="49"/>
      <c r="P179" s="156">
        <f>O179*H179</f>
        <v>0</v>
      </c>
      <c r="Q179" s="156">
        <v>0</v>
      </c>
      <c r="R179" s="156">
        <f>Q179*H179</f>
        <v>0</v>
      </c>
      <c r="S179" s="156">
        <v>0</v>
      </c>
      <c r="T179" s="157">
        <f>S179*H179</f>
        <v>0</v>
      </c>
      <c r="AR179" s="16" t="s">
        <v>161</v>
      </c>
      <c r="AT179" s="16" t="s">
        <v>156</v>
      </c>
      <c r="AU179" s="16" t="s">
        <v>77</v>
      </c>
      <c r="AY179" s="16" t="s">
        <v>154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6" t="s">
        <v>75</v>
      </c>
      <c r="BK179" s="158">
        <f>ROUND(I179*H179,2)</f>
        <v>0</v>
      </c>
      <c r="BL179" s="16" t="s">
        <v>161</v>
      </c>
      <c r="BM179" s="16" t="s">
        <v>1377</v>
      </c>
    </row>
    <row r="180" spans="2:65" s="1" customFormat="1" ht="16.5" customHeight="1">
      <c r="B180" s="146"/>
      <c r="C180" s="147" t="s">
        <v>67</v>
      </c>
      <c r="D180" s="147" t="s">
        <v>156</v>
      </c>
      <c r="E180" s="148" t="s">
        <v>1378</v>
      </c>
      <c r="F180" s="149" t="s">
        <v>1379</v>
      </c>
      <c r="G180" s="150" t="s">
        <v>832</v>
      </c>
      <c r="H180" s="151">
        <v>1</v>
      </c>
      <c r="I180" s="152"/>
      <c r="J180" s="153">
        <f>ROUND(I180*H180,2)</f>
        <v>0</v>
      </c>
      <c r="K180" s="149" t="s">
        <v>1</v>
      </c>
      <c r="L180" s="30"/>
      <c r="M180" s="154" t="s">
        <v>1</v>
      </c>
      <c r="N180" s="155" t="s">
        <v>38</v>
      </c>
      <c r="O180" s="49"/>
      <c r="P180" s="156">
        <f>O180*H180</f>
        <v>0</v>
      </c>
      <c r="Q180" s="156">
        <v>0</v>
      </c>
      <c r="R180" s="156">
        <f>Q180*H180</f>
        <v>0</v>
      </c>
      <c r="S180" s="156">
        <v>0</v>
      </c>
      <c r="T180" s="157">
        <f>S180*H180</f>
        <v>0</v>
      </c>
      <c r="AR180" s="16" t="s">
        <v>161</v>
      </c>
      <c r="AT180" s="16" t="s">
        <v>156</v>
      </c>
      <c r="AU180" s="16" t="s">
        <v>77</v>
      </c>
      <c r="AY180" s="16" t="s">
        <v>154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6" t="s">
        <v>75</v>
      </c>
      <c r="BK180" s="158">
        <f>ROUND(I180*H180,2)</f>
        <v>0</v>
      </c>
      <c r="BL180" s="16" t="s">
        <v>161</v>
      </c>
      <c r="BM180" s="16" t="s">
        <v>1380</v>
      </c>
    </row>
    <row r="181" spans="2:65" s="1" customFormat="1" ht="16.5" customHeight="1">
      <c r="B181" s="146"/>
      <c r="C181" s="147" t="s">
        <v>67</v>
      </c>
      <c r="D181" s="147" t="s">
        <v>156</v>
      </c>
      <c r="E181" s="148" t="s">
        <v>1381</v>
      </c>
      <c r="F181" s="149" t="s">
        <v>1187</v>
      </c>
      <c r="G181" s="150" t="s">
        <v>832</v>
      </c>
      <c r="H181" s="151">
        <v>1</v>
      </c>
      <c r="I181" s="152"/>
      <c r="J181" s="153">
        <f>ROUND(I181*H181,2)</f>
        <v>0</v>
      </c>
      <c r="K181" s="149" t="s">
        <v>1</v>
      </c>
      <c r="L181" s="30"/>
      <c r="M181" s="154" t="s">
        <v>1</v>
      </c>
      <c r="N181" s="155" t="s">
        <v>38</v>
      </c>
      <c r="O181" s="49"/>
      <c r="P181" s="156">
        <f>O181*H181</f>
        <v>0</v>
      </c>
      <c r="Q181" s="156">
        <v>0</v>
      </c>
      <c r="R181" s="156">
        <f>Q181*H181</f>
        <v>0</v>
      </c>
      <c r="S181" s="156">
        <v>0</v>
      </c>
      <c r="T181" s="157">
        <f>S181*H181</f>
        <v>0</v>
      </c>
      <c r="AR181" s="16" t="s">
        <v>161</v>
      </c>
      <c r="AT181" s="16" t="s">
        <v>156</v>
      </c>
      <c r="AU181" s="16" t="s">
        <v>77</v>
      </c>
      <c r="AY181" s="16" t="s">
        <v>154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6" t="s">
        <v>75</v>
      </c>
      <c r="BK181" s="158">
        <f>ROUND(I181*H181,2)</f>
        <v>0</v>
      </c>
      <c r="BL181" s="16" t="s">
        <v>161</v>
      </c>
      <c r="BM181" s="16" t="s">
        <v>1382</v>
      </c>
    </row>
    <row r="182" spans="2:65" s="11" customFormat="1" ht="25.95" customHeight="1">
      <c r="B182" s="133"/>
      <c r="D182" s="134" t="s">
        <v>66</v>
      </c>
      <c r="E182" s="135" t="s">
        <v>1383</v>
      </c>
      <c r="F182" s="135" t="s">
        <v>1384</v>
      </c>
      <c r="I182" s="136"/>
      <c r="J182" s="137">
        <f>BK182</f>
        <v>0</v>
      </c>
      <c r="L182" s="133"/>
      <c r="M182" s="138"/>
      <c r="N182" s="139"/>
      <c r="O182" s="139"/>
      <c r="P182" s="140">
        <f>SUM(P183:P201)</f>
        <v>0</v>
      </c>
      <c r="Q182" s="139"/>
      <c r="R182" s="140">
        <f>SUM(R183:R201)</f>
        <v>0</v>
      </c>
      <c r="S182" s="139"/>
      <c r="T182" s="141">
        <f>SUM(T183:T201)</f>
        <v>0</v>
      </c>
      <c r="AR182" s="134" t="s">
        <v>75</v>
      </c>
      <c r="AT182" s="142" t="s">
        <v>66</v>
      </c>
      <c r="AU182" s="142" t="s">
        <v>67</v>
      </c>
      <c r="AY182" s="134" t="s">
        <v>154</v>
      </c>
      <c r="BK182" s="143">
        <f>SUM(BK183:BK201)</f>
        <v>0</v>
      </c>
    </row>
    <row r="183" spans="2:65" s="1" customFormat="1" ht="16.5" customHeight="1">
      <c r="B183" s="146"/>
      <c r="C183" s="147" t="s">
        <v>67</v>
      </c>
      <c r="D183" s="147" t="s">
        <v>156</v>
      </c>
      <c r="E183" s="148" t="s">
        <v>1385</v>
      </c>
      <c r="F183" s="149" t="s">
        <v>1386</v>
      </c>
      <c r="G183" s="150" t="s">
        <v>698</v>
      </c>
      <c r="H183" s="151">
        <v>190</v>
      </c>
      <c r="I183" s="152"/>
      <c r="J183" s="153">
        <f t="shared" ref="J183:J201" si="40">ROUND(I183*H183,2)</f>
        <v>0</v>
      </c>
      <c r="K183" s="149" t="s">
        <v>1</v>
      </c>
      <c r="L183" s="30"/>
      <c r="M183" s="154" t="s">
        <v>1</v>
      </c>
      <c r="N183" s="155" t="s">
        <v>38</v>
      </c>
      <c r="O183" s="49"/>
      <c r="P183" s="156">
        <f t="shared" ref="P183:P201" si="41">O183*H183</f>
        <v>0</v>
      </c>
      <c r="Q183" s="156">
        <v>0</v>
      </c>
      <c r="R183" s="156">
        <f t="shared" ref="R183:R201" si="42">Q183*H183</f>
        <v>0</v>
      </c>
      <c r="S183" s="156">
        <v>0</v>
      </c>
      <c r="T183" s="157">
        <f t="shared" ref="T183:T201" si="43">S183*H183</f>
        <v>0</v>
      </c>
      <c r="AR183" s="16" t="s">
        <v>161</v>
      </c>
      <c r="AT183" s="16" t="s">
        <v>156</v>
      </c>
      <c r="AU183" s="16" t="s">
        <v>75</v>
      </c>
      <c r="AY183" s="16" t="s">
        <v>154</v>
      </c>
      <c r="BE183" s="158">
        <f t="shared" ref="BE183:BE201" si="44">IF(N183="základní",J183,0)</f>
        <v>0</v>
      </c>
      <c r="BF183" s="158">
        <f t="shared" ref="BF183:BF201" si="45">IF(N183="snížená",J183,0)</f>
        <v>0</v>
      </c>
      <c r="BG183" s="158">
        <f t="shared" ref="BG183:BG201" si="46">IF(N183="zákl. přenesená",J183,0)</f>
        <v>0</v>
      </c>
      <c r="BH183" s="158">
        <f t="shared" ref="BH183:BH201" si="47">IF(N183="sníž. přenesená",J183,0)</f>
        <v>0</v>
      </c>
      <c r="BI183" s="158">
        <f t="shared" ref="BI183:BI201" si="48">IF(N183="nulová",J183,0)</f>
        <v>0</v>
      </c>
      <c r="BJ183" s="16" t="s">
        <v>75</v>
      </c>
      <c r="BK183" s="158">
        <f t="shared" ref="BK183:BK201" si="49">ROUND(I183*H183,2)</f>
        <v>0</v>
      </c>
      <c r="BL183" s="16" t="s">
        <v>161</v>
      </c>
      <c r="BM183" s="16" t="s">
        <v>1387</v>
      </c>
    </row>
    <row r="184" spans="2:65" s="1" customFormat="1" ht="16.5" customHeight="1">
      <c r="B184" s="146"/>
      <c r="C184" s="147" t="s">
        <v>67</v>
      </c>
      <c r="D184" s="147" t="s">
        <v>156</v>
      </c>
      <c r="E184" s="148" t="s">
        <v>1388</v>
      </c>
      <c r="F184" s="149" t="s">
        <v>1389</v>
      </c>
      <c r="G184" s="150" t="s">
        <v>698</v>
      </c>
      <c r="H184" s="151">
        <v>28</v>
      </c>
      <c r="I184" s="152"/>
      <c r="J184" s="153">
        <f t="shared" si="40"/>
        <v>0</v>
      </c>
      <c r="K184" s="149" t="s">
        <v>1</v>
      </c>
      <c r="L184" s="30"/>
      <c r="M184" s="154" t="s">
        <v>1</v>
      </c>
      <c r="N184" s="155" t="s">
        <v>38</v>
      </c>
      <c r="O184" s="49"/>
      <c r="P184" s="156">
        <f t="shared" si="41"/>
        <v>0</v>
      </c>
      <c r="Q184" s="156">
        <v>0</v>
      </c>
      <c r="R184" s="156">
        <f t="shared" si="42"/>
        <v>0</v>
      </c>
      <c r="S184" s="156">
        <v>0</v>
      </c>
      <c r="T184" s="157">
        <f t="shared" si="43"/>
        <v>0</v>
      </c>
      <c r="AR184" s="16" t="s">
        <v>161</v>
      </c>
      <c r="AT184" s="16" t="s">
        <v>156</v>
      </c>
      <c r="AU184" s="16" t="s">
        <v>75</v>
      </c>
      <c r="AY184" s="16" t="s">
        <v>154</v>
      </c>
      <c r="BE184" s="158">
        <f t="shared" si="44"/>
        <v>0</v>
      </c>
      <c r="BF184" s="158">
        <f t="shared" si="45"/>
        <v>0</v>
      </c>
      <c r="BG184" s="158">
        <f t="shared" si="46"/>
        <v>0</v>
      </c>
      <c r="BH184" s="158">
        <f t="shared" si="47"/>
        <v>0</v>
      </c>
      <c r="BI184" s="158">
        <f t="shared" si="48"/>
        <v>0</v>
      </c>
      <c r="BJ184" s="16" t="s">
        <v>75</v>
      </c>
      <c r="BK184" s="158">
        <f t="shared" si="49"/>
        <v>0</v>
      </c>
      <c r="BL184" s="16" t="s">
        <v>161</v>
      </c>
      <c r="BM184" s="16" t="s">
        <v>1390</v>
      </c>
    </row>
    <row r="185" spans="2:65" s="1" customFormat="1" ht="16.5" customHeight="1">
      <c r="B185" s="146"/>
      <c r="C185" s="147" t="s">
        <v>67</v>
      </c>
      <c r="D185" s="147" t="s">
        <v>156</v>
      </c>
      <c r="E185" s="148" t="s">
        <v>1391</v>
      </c>
      <c r="F185" s="149" t="s">
        <v>1392</v>
      </c>
      <c r="G185" s="150" t="s">
        <v>210</v>
      </c>
      <c r="H185" s="151">
        <v>346</v>
      </c>
      <c r="I185" s="152"/>
      <c r="J185" s="153">
        <f t="shared" si="40"/>
        <v>0</v>
      </c>
      <c r="K185" s="149" t="s">
        <v>1</v>
      </c>
      <c r="L185" s="30"/>
      <c r="M185" s="154" t="s">
        <v>1</v>
      </c>
      <c r="N185" s="155" t="s">
        <v>38</v>
      </c>
      <c r="O185" s="49"/>
      <c r="P185" s="156">
        <f t="shared" si="41"/>
        <v>0</v>
      </c>
      <c r="Q185" s="156">
        <v>0</v>
      </c>
      <c r="R185" s="156">
        <f t="shared" si="42"/>
        <v>0</v>
      </c>
      <c r="S185" s="156">
        <v>0</v>
      </c>
      <c r="T185" s="157">
        <f t="shared" si="43"/>
        <v>0</v>
      </c>
      <c r="AR185" s="16" t="s">
        <v>161</v>
      </c>
      <c r="AT185" s="16" t="s">
        <v>156</v>
      </c>
      <c r="AU185" s="16" t="s">
        <v>75</v>
      </c>
      <c r="AY185" s="16" t="s">
        <v>154</v>
      </c>
      <c r="BE185" s="158">
        <f t="shared" si="44"/>
        <v>0</v>
      </c>
      <c r="BF185" s="158">
        <f t="shared" si="45"/>
        <v>0</v>
      </c>
      <c r="BG185" s="158">
        <f t="shared" si="46"/>
        <v>0</v>
      </c>
      <c r="BH185" s="158">
        <f t="shared" si="47"/>
        <v>0</v>
      </c>
      <c r="BI185" s="158">
        <f t="shared" si="48"/>
        <v>0</v>
      </c>
      <c r="BJ185" s="16" t="s">
        <v>75</v>
      </c>
      <c r="BK185" s="158">
        <f t="shared" si="49"/>
        <v>0</v>
      </c>
      <c r="BL185" s="16" t="s">
        <v>161</v>
      </c>
      <c r="BM185" s="16" t="s">
        <v>1393</v>
      </c>
    </row>
    <row r="186" spans="2:65" s="1" customFormat="1" ht="16.5" customHeight="1">
      <c r="B186" s="146"/>
      <c r="C186" s="147" t="s">
        <v>67</v>
      </c>
      <c r="D186" s="147" t="s">
        <v>156</v>
      </c>
      <c r="E186" s="148" t="s">
        <v>1394</v>
      </c>
      <c r="F186" s="149" t="s">
        <v>1395</v>
      </c>
      <c r="G186" s="150" t="s">
        <v>832</v>
      </c>
      <c r="H186" s="151">
        <v>290</v>
      </c>
      <c r="I186" s="152"/>
      <c r="J186" s="153">
        <f t="shared" si="40"/>
        <v>0</v>
      </c>
      <c r="K186" s="149" t="s">
        <v>1</v>
      </c>
      <c r="L186" s="30"/>
      <c r="M186" s="154" t="s">
        <v>1</v>
      </c>
      <c r="N186" s="155" t="s">
        <v>38</v>
      </c>
      <c r="O186" s="49"/>
      <c r="P186" s="156">
        <f t="shared" si="41"/>
        <v>0</v>
      </c>
      <c r="Q186" s="156">
        <v>0</v>
      </c>
      <c r="R186" s="156">
        <f t="shared" si="42"/>
        <v>0</v>
      </c>
      <c r="S186" s="156">
        <v>0</v>
      </c>
      <c r="T186" s="157">
        <f t="shared" si="43"/>
        <v>0</v>
      </c>
      <c r="AR186" s="16" t="s">
        <v>161</v>
      </c>
      <c r="AT186" s="16" t="s">
        <v>156</v>
      </c>
      <c r="AU186" s="16" t="s">
        <v>75</v>
      </c>
      <c r="AY186" s="16" t="s">
        <v>154</v>
      </c>
      <c r="BE186" s="158">
        <f t="shared" si="44"/>
        <v>0</v>
      </c>
      <c r="BF186" s="158">
        <f t="shared" si="45"/>
        <v>0</v>
      </c>
      <c r="BG186" s="158">
        <f t="shared" si="46"/>
        <v>0</v>
      </c>
      <c r="BH186" s="158">
        <f t="shared" si="47"/>
        <v>0</v>
      </c>
      <c r="BI186" s="158">
        <f t="shared" si="48"/>
        <v>0</v>
      </c>
      <c r="BJ186" s="16" t="s">
        <v>75</v>
      </c>
      <c r="BK186" s="158">
        <f t="shared" si="49"/>
        <v>0</v>
      </c>
      <c r="BL186" s="16" t="s">
        <v>161</v>
      </c>
      <c r="BM186" s="16" t="s">
        <v>1396</v>
      </c>
    </row>
    <row r="187" spans="2:65" s="1" customFormat="1" ht="16.5" customHeight="1">
      <c r="B187" s="146"/>
      <c r="C187" s="147" t="s">
        <v>67</v>
      </c>
      <c r="D187" s="147" t="s">
        <v>156</v>
      </c>
      <c r="E187" s="148" t="s">
        <v>1397</v>
      </c>
      <c r="F187" s="149" t="s">
        <v>1398</v>
      </c>
      <c r="G187" s="150" t="s">
        <v>822</v>
      </c>
      <c r="H187" s="151">
        <v>20</v>
      </c>
      <c r="I187" s="152"/>
      <c r="J187" s="153">
        <f t="shared" si="40"/>
        <v>0</v>
      </c>
      <c r="K187" s="149" t="s">
        <v>1</v>
      </c>
      <c r="L187" s="30"/>
      <c r="M187" s="154" t="s">
        <v>1</v>
      </c>
      <c r="N187" s="155" t="s">
        <v>38</v>
      </c>
      <c r="O187" s="49"/>
      <c r="P187" s="156">
        <f t="shared" si="41"/>
        <v>0</v>
      </c>
      <c r="Q187" s="156">
        <v>0</v>
      </c>
      <c r="R187" s="156">
        <f t="shared" si="42"/>
        <v>0</v>
      </c>
      <c r="S187" s="156">
        <v>0</v>
      </c>
      <c r="T187" s="157">
        <f t="shared" si="43"/>
        <v>0</v>
      </c>
      <c r="AR187" s="16" t="s">
        <v>161</v>
      </c>
      <c r="AT187" s="16" t="s">
        <v>156</v>
      </c>
      <c r="AU187" s="16" t="s">
        <v>75</v>
      </c>
      <c r="AY187" s="16" t="s">
        <v>154</v>
      </c>
      <c r="BE187" s="158">
        <f t="shared" si="44"/>
        <v>0</v>
      </c>
      <c r="BF187" s="158">
        <f t="shared" si="45"/>
        <v>0</v>
      </c>
      <c r="BG187" s="158">
        <f t="shared" si="46"/>
        <v>0</v>
      </c>
      <c r="BH187" s="158">
        <f t="shared" si="47"/>
        <v>0</v>
      </c>
      <c r="BI187" s="158">
        <f t="shared" si="48"/>
        <v>0</v>
      </c>
      <c r="BJ187" s="16" t="s">
        <v>75</v>
      </c>
      <c r="BK187" s="158">
        <f t="shared" si="49"/>
        <v>0</v>
      </c>
      <c r="BL187" s="16" t="s">
        <v>161</v>
      </c>
      <c r="BM187" s="16" t="s">
        <v>1399</v>
      </c>
    </row>
    <row r="188" spans="2:65" s="1" customFormat="1" ht="16.5" customHeight="1">
      <c r="B188" s="146"/>
      <c r="C188" s="147" t="s">
        <v>67</v>
      </c>
      <c r="D188" s="147" t="s">
        <v>156</v>
      </c>
      <c r="E188" s="148" t="s">
        <v>1400</v>
      </c>
      <c r="F188" s="149" t="s">
        <v>1401</v>
      </c>
      <c r="G188" s="150" t="s">
        <v>822</v>
      </c>
      <c r="H188" s="151">
        <v>10</v>
      </c>
      <c r="I188" s="152"/>
      <c r="J188" s="153">
        <f t="shared" si="40"/>
        <v>0</v>
      </c>
      <c r="K188" s="149" t="s">
        <v>1</v>
      </c>
      <c r="L188" s="30"/>
      <c r="M188" s="154" t="s">
        <v>1</v>
      </c>
      <c r="N188" s="155" t="s">
        <v>38</v>
      </c>
      <c r="O188" s="49"/>
      <c r="P188" s="156">
        <f t="shared" si="41"/>
        <v>0</v>
      </c>
      <c r="Q188" s="156">
        <v>0</v>
      </c>
      <c r="R188" s="156">
        <f t="shared" si="42"/>
        <v>0</v>
      </c>
      <c r="S188" s="156">
        <v>0</v>
      </c>
      <c r="T188" s="157">
        <f t="shared" si="43"/>
        <v>0</v>
      </c>
      <c r="AR188" s="16" t="s">
        <v>161</v>
      </c>
      <c r="AT188" s="16" t="s">
        <v>156</v>
      </c>
      <c r="AU188" s="16" t="s">
        <v>75</v>
      </c>
      <c r="AY188" s="16" t="s">
        <v>154</v>
      </c>
      <c r="BE188" s="158">
        <f t="shared" si="44"/>
        <v>0</v>
      </c>
      <c r="BF188" s="158">
        <f t="shared" si="45"/>
        <v>0</v>
      </c>
      <c r="BG188" s="158">
        <f t="shared" si="46"/>
        <v>0</v>
      </c>
      <c r="BH188" s="158">
        <f t="shared" si="47"/>
        <v>0</v>
      </c>
      <c r="BI188" s="158">
        <f t="shared" si="48"/>
        <v>0</v>
      </c>
      <c r="BJ188" s="16" t="s">
        <v>75</v>
      </c>
      <c r="BK188" s="158">
        <f t="shared" si="49"/>
        <v>0</v>
      </c>
      <c r="BL188" s="16" t="s">
        <v>161</v>
      </c>
      <c r="BM188" s="16" t="s">
        <v>1402</v>
      </c>
    </row>
    <row r="189" spans="2:65" s="1" customFormat="1" ht="16.5" customHeight="1">
      <c r="B189" s="146"/>
      <c r="C189" s="147" t="s">
        <v>67</v>
      </c>
      <c r="D189" s="147" t="s">
        <v>156</v>
      </c>
      <c r="E189" s="148" t="s">
        <v>1403</v>
      </c>
      <c r="F189" s="149" t="s">
        <v>1404</v>
      </c>
      <c r="G189" s="150" t="s">
        <v>822</v>
      </c>
      <c r="H189" s="151">
        <v>30</v>
      </c>
      <c r="I189" s="152"/>
      <c r="J189" s="153">
        <f t="shared" si="40"/>
        <v>0</v>
      </c>
      <c r="K189" s="149" t="s">
        <v>1</v>
      </c>
      <c r="L189" s="30"/>
      <c r="M189" s="154" t="s">
        <v>1</v>
      </c>
      <c r="N189" s="155" t="s">
        <v>38</v>
      </c>
      <c r="O189" s="49"/>
      <c r="P189" s="156">
        <f t="shared" si="41"/>
        <v>0</v>
      </c>
      <c r="Q189" s="156">
        <v>0</v>
      </c>
      <c r="R189" s="156">
        <f t="shared" si="42"/>
        <v>0</v>
      </c>
      <c r="S189" s="156">
        <v>0</v>
      </c>
      <c r="T189" s="157">
        <f t="shared" si="43"/>
        <v>0</v>
      </c>
      <c r="AR189" s="16" t="s">
        <v>161</v>
      </c>
      <c r="AT189" s="16" t="s">
        <v>156</v>
      </c>
      <c r="AU189" s="16" t="s">
        <v>75</v>
      </c>
      <c r="AY189" s="16" t="s">
        <v>154</v>
      </c>
      <c r="BE189" s="158">
        <f t="shared" si="44"/>
        <v>0</v>
      </c>
      <c r="BF189" s="158">
        <f t="shared" si="45"/>
        <v>0</v>
      </c>
      <c r="BG189" s="158">
        <f t="shared" si="46"/>
        <v>0</v>
      </c>
      <c r="BH189" s="158">
        <f t="shared" si="47"/>
        <v>0</v>
      </c>
      <c r="BI189" s="158">
        <f t="shared" si="48"/>
        <v>0</v>
      </c>
      <c r="BJ189" s="16" t="s">
        <v>75</v>
      </c>
      <c r="BK189" s="158">
        <f t="shared" si="49"/>
        <v>0</v>
      </c>
      <c r="BL189" s="16" t="s">
        <v>161</v>
      </c>
      <c r="BM189" s="16" t="s">
        <v>1405</v>
      </c>
    </row>
    <row r="190" spans="2:65" s="1" customFormat="1" ht="16.5" customHeight="1">
      <c r="B190" s="146"/>
      <c r="C190" s="147" t="s">
        <v>67</v>
      </c>
      <c r="D190" s="147" t="s">
        <v>156</v>
      </c>
      <c r="E190" s="148" t="s">
        <v>1406</v>
      </c>
      <c r="F190" s="149" t="s">
        <v>1407</v>
      </c>
      <c r="G190" s="150" t="s">
        <v>822</v>
      </c>
      <c r="H190" s="151">
        <v>140</v>
      </c>
      <c r="I190" s="152"/>
      <c r="J190" s="153">
        <f t="shared" si="40"/>
        <v>0</v>
      </c>
      <c r="K190" s="149" t="s">
        <v>1</v>
      </c>
      <c r="L190" s="30"/>
      <c r="M190" s="154" t="s">
        <v>1</v>
      </c>
      <c r="N190" s="155" t="s">
        <v>38</v>
      </c>
      <c r="O190" s="49"/>
      <c r="P190" s="156">
        <f t="shared" si="41"/>
        <v>0</v>
      </c>
      <c r="Q190" s="156">
        <v>0</v>
      </c>
      <c r="R190" s="156">
        <f t="shared" si="42"/>
        <v>0</v>
      </c>
      <c r="S190" s="156">
        <v>0</v>
      </c>
      <c r="T190" s="157">
        <f t="shared" si="43"/>
        <v>0</v>
      </c>
      <c r="AR190" s="16" t="s">
        <v>161</v>
      </c>
      <c r="AT190" s="16" t="s">
        <v>156</v>
      </c>
      <c r="AU190" s="16" t="s">
        <v>75</v>
      </c>
      <c r="AY190" s="16" t="s">
        <v>154</v>
      </c>
      <c r="BE190" s="158">
        <f t="shared" si="44"/>
        <v>0</v>
      </c>
      <c r="BF190" s="158">
        <f t="shared" si="45"/>
        <v>0</v>
      </c>
      <c r="BG190" s="158">
        <f t="shared" si="46"/>
        <v>0</v>
      </c>
      <c r="BH190" s="158">
        <f t="shared" si="47"/>
        <v>0</v>
      </c>
      <c r="BI190" s="158">
        <f t="shared" si="48"/>
        <v>0</v>
      </c>
      <c r="BJ190" s="16" t="s">
        <v>75</v>
      </c>
      <c r="BK190" s="158">
        <f t="shared" si="49"/>
        <v>0</v>
      </c>
      <c r="BL190" s="16" t="s">
        <v>161</v>
      </c>
      <c r="BM190" s="16" t="s">
        <v>1408</v>
      </c>
    </row>
    <row r="191" spans="2:65" s="1" customFormat="1" ht="16.5" customHeight="1">
      <c r="B191" s="146"/>
      <c r="C191" s="147" t="s">
        <v>67</v>
      </c>
      <c r="D191" s="147" t="s">
        <v>156</v>
      </c>
      <c r="E191" s="148" t="s">
        <v>1409</v>
      </c>
      <c r="F191" s="149" t="s">
        <v>1410</v>
      </c>
      <c r="G191" s="150" t="s">
        <v>822</v>
      </c>
      <c r="H191" s="151">
        <v>80</v>
      </c>
      <c r="I191" s="152"/>
      <c r="J191" s="153">
        <f t="shared" si="40"/>
        <v>0</v>
      </c>
      <c r="K191" s="149" t="s">
        <v>1</v>
      </c>
      <c r="L191" s="30"/>
      <c r="M191" s="154" t="s">
        <v>1</v>
      </c>
      <c r="N191" s="155" t="s">
        <v>38</v>
      </c>
      <c r="O191" s="49"/>
      <c r="P191" s="156">
        <f t="shared" si="41"/>
        <v>0</v>
      </c>
      <c r="Q191" s="156">
        <v>0</v>
      </c>
      <c r="R191" s="156">
        <f t="shared" si="42"/>
        <v>0</v>
      </c>
      <c r="S191" s="156">
        <v>0</v>
      </c>
      <c r="T191" s="157">
        <f t="shared" si="43"/>
        <v>0</v>
      </c>
      <c r="AR191" s="16" t="s">
        <v>161</v>
      </c>
      <c r="AT191" s="16" t="s">
        <v>156</v>
      </c>
      <c r="AU191" s="16" t="s">
        <v>75</v>
      </c>
      <c r="AY191" s="16" t="s">
        <v>154</v>
      </c>
      <c r="BE191" s="158">
        <f t="shared" si="44"/>
        <v>0</v>
      </c>
      <c r="BF191" s="158">
        <f t="shared" si="45"/>
        <v>0</v>
      </c>
      <c r="BG191" s="158">
        <f t="shared" si="46"/>
        <v>0</v>
      </c>
      <c r="BH191" s="158">
        <f t="shared" si="47"/>
        <v>0</v>
      </c>
      <c r="BI191" s="158">
        <f t="shared" si="48"/>
        <v>0</v>
      </c>
      <c r="BJ191" s="16" t="s">
        <v>75</v>
      </c>
      <c r="BK191" s="158">
        <f t="shared" si="49"/>
        <v>0</v>
      </c>
      <c r="BL191" s="16" t="s">
        <v>161</v>
      </c>
      <c r="BM191" s="16" t="s">
        <v>1411</v>
      </c>
    </row>
    <row r="192" spans="2:65" s="1" customFormat="1" ht="16.5" customHeight="1">
      <c r="B192" s="146"/>
      <c r="C192" s="147" t="s">
        <v>67</v>
      </c>
      <c r="D192" s="147" t="s">
        <v>156</v>
      </c>
      <c r="E192" s="148" t="s">
        <v>1412</v>
      </c>
      <c r="F192" s="149" t="s">
        <v>1413</v>
      </c>
      <c r="G192" s="150" t="s">
        <v>822</v>
      </c>
      <c r="H192" s="151">
        <v>60</v>
      </c>
      <c r="I192" s="152"/>
      <c r="J192" s="153">
        <f t="shared" si="40"/>
        <v>0</v>
      </c>
      <c r="K192" s="149" t="s">
        <v>1</v>
      </c>
      <c r="L192" s="30"/>
      <c r="M192" s="154" t="s">
        <v>1</v>
      </c>
      <c r="N192" s="155" t="s">
        <v>38</v>
      </c>
      <c r="O192" s="49"/>
      <c r="P192" s="156">
        <f t="shared" si="41"/>
        <v>0</v>
      </c>
      <c r="Q192" s="156">
        <v>0</v>
      </c>
      <c r="R192" s="156">
        <f t="shared" si="42"/>
        <v>0</v>
      </c>
      <c r="S192" s="156">
        <v>0</v>
      </c>
      <c r="T192" s="157">
        <f t="shared" si="43"/>
        <v>0</v>
      </c>
      <c r="AR192" s="16" t="s">
        <v>161</v>
      </c>
      <c r="AT192" s="16" t="s">
        <v>156</v>
      </c>
      <c r="AU192" s="16" t="s">
        <v>75</v>
      </c>
      <c r="AY192" s="16" t="s">
        <v>154</v>
      </c>
      <c r="BE192" s="158">
        <f t="shared" si="44"/>
        <v>0</v>
      </c>
      <c r="BF192" s="158">
        <f t="shared" si="45"/>
        <v>0</v>
      </c>
      <c r="BG192" s="158">
        <f t="shared" si="46"/>
        <v>0</v>
      </c>
      <c r="BH192" s="158">
        <f t="shared" si="47"/>
        <v>0</v>
      </c>
      <c r="BI192" s="158">
        <f t="shared" si="48"/>
        <v>0</v>
      </c>
      <c r="BJ192" s="16" t="s">
        <v>75</v>
      </c>
      <c r="BK192" s="158">
        <f t="shared" si="49"/>
        <v>0</v>
      </c>
      <c r="BL192" s="16" t="s">
        <v>161</v>
      </c>
      <c r="BM192" s="16" t="s">
        <v>1414</v>
      </c>
    </row>
    <row r="193" spans="2:65" s="1" customFormat="1" ht="16.5" customHeight="1">
      <c r="B193" s="146"/>
      <c r="C193" s="147" t="s">
        <v>67</v>
      </c>
      <c r="D193" s="147" t="s">
        <v>156</v>
      </c>
      <c r="E193" s="148" t="s">
        <v>1415</v>
      </c>
      <c r="F193" s="149" t="s">
        <v>1416</v>
      </c>
      <c r="G193" s="150" t="s">
        <v>832</v>
      </c>
      <c r="H193" s="151">
        <v>10</v>
      </c>
      <c r="I193" s="152"/>
      <c r="J193" s="153">
        <f t="shared" si="40"/>
        <v>0</v>
      </c>
      <c r="K193" s="149" t="s">
        <v>1</v>
      </c>
      <c r="L193" s="30"/>
      <c r="M193" s="154" t="s">
        <v>1</v>
      </c>
      <c r="N193" s="155" t="s">
        <v>38</v>
      </c>
      <c r="O193" s="49"/>
      <c r="P193" s="156">
        <f t="shared" si="41"/>
        <v>0</v>
      </c>
      <c r="Q193" s="156">
        <v>0</v>
      </c>
      <c r="R193" s="156">
        <f t="shared" si="42"/>
        <v>0</v>
      </c>
      <c r="S193" s="156">
        <v>0</v>
      </c>
      <c r="T193" s="157">
        <f t="shared" si="43"/>
        <v>0</v>
      </c>
      <c r="AR193" s="16" t="s">
        <v>161</v>
      </c>
      <c r="AT193" s="16" t="s">
        <v>156</v>
      </c>
      <c r="AU193" s="16" t="s">
        <v>75</v>
      </c>
      <c r="AY193" s="16" t="s">
        <v>154</v>
      </c>
      <c r="BE193" s="158">
        <f t="shared" si="44"/>
        <v>0</v>
      </c>
      <c r="BF193" s="158">
        <f t="shared" si="45"/>
        <v>0</v>
      </c>
      <c r="BG193" s="158">
        <f t="shared" si="46"/>
        <v>0</v>
      </c>
      <c r="BH193" s="158">
        <f t="shared" si="47"/>
        <v>0</v>
      </c>
      <c r="BI193" s="158">
        <f t="shared" si="48"/>
        <v>0</v>
      </c>
      <c r="BJ193" s="16" t="s">
        <v>75</v>
      </c>
      <c r="BK193" s="158">
        <f t="shared" si="49"/>
        <v>0</v>
      </c>
      <c r="BL193" s="16" t="s">
        <v>161</v>
      </c>
      <c r="BM193" s="16" t="s">
        <v>1417</v>
      </c>
    </row>
    <row r="194" spans="2:65" s="1" customFormat="1" ht="16.5" customHeight="1">
      <c r="B194" s="146"/>
      <c r="C194" s="147" t="s">
        <v>67</v>
      </c>
      <c r="D194" s="147" t="s">
        <v>156</v>
      </c>
      <c r="E194" s="148" t="s">
        <v>1418</v>
      </c>
      <c r="F194" s="149" t="s">
        <v>1419</v>
      </c>
      <c r="G194" s="150" t="s">
        <v>822</v>
      </c>
      <c r="H194" s="151">
        <v>4</v>
      </c>
      <c r="I194" s="152"/>
      <c r="J194" s="153">
        <f t="shared" si="40"/>
        <v>0</v>
      </c>
      <c r="K194" s="149" t="s">
        <v>1</v>
      </c>
      <c r="L194" s="30"/>
      <c r="M194" s="154" t="s">
        <v>1</v>
      </c>
      <c r="N194" s="155" t="s">
        <v>38</v>
      </c>
      <c r="O194" s="49"/>
      <c r="P194" s="156">
        <f t="shared" si="41"/>
        <v>0</v>
      </c>
      <c r="Q194" s="156">
        <v>0</v>
      </c>
      <c r="R194" s="156">
        <f t="shared" si="42"/>
        <v>0</v>
      </c>
      <c r="S194" s="156">
        <v>0</v>
      </c>
      <c r="T194" s="157">
        <f t="shared" si="43"/>
        <v>0</v>
      </c>
      <c r="AR194" s="16" t="s">
        <v>161</v>
      </c>
      <c r="AT194" s="16" t="s">
        <v>156</v>
      </c>
      <c r="AU194" s="16" t="s">
        <v>75</v>
      </c>
      <c r="AY194" s="16" t="s">
        <v>154</v>
      </c>
      <c r="BE194" s="158">
        <f t="shared" si="44"/>
        <v>0</v>
      </c>
      <c r="BF194" s="158">
        <f t="shared" si="45"/>
        <v>0</v>
      </c>
      <c r="BG194" s="158">
        <f t="shared" si="46"/>
        <v>0</v>
      </c>
      <c r="BH194" s="158">
        <f t="shared" si="47"/>
        <v>0</v>
      </c>
      <c r="BI194" s="158">
        <f t="shared" si="48"/>
        <v>0</v>
      </c>
      <c r="BJ194" s="16" t="s">
        <v>75</v>
      </c>
      <c r="BK194" s="158">
        <f t="shared" si="49"/>
        <v>0</v>
      </c>
      <c r="BL194" s="16" t="s">
        <v>161</v>
      </c>
      <c r="BM194" s="16" t="s">
        <v>1420</v>
      </c>
    </row>
    <row r="195" spans="2:65" s="1" customFormat="1" ht="16.5" customHeight="1">
      <c r="B195" s="146"/>
      <c r="C195" s="147" t="s">
        <v>67</v>
      </c>
      <c r="D195" s="147" t="s">
        <v>156</v>
      </c>
      <c r="E195" s="148" t="s">
        <v>1421</v>
      </c>
      <c r="F195" s="149" t="s">
        <v>1422</v>
      </c>
      <c r="G195" s="150" t="s">
        <v>822</v>
      </c>
      <c r="H195" s="151">
        <v>40</v>
      </c>
      <c r="I195" s="152"/>
      <c r="J195" s="153">
        <f t="shared" si="40"/>
        <v>0</v>
      </c>
      <c r="K195" s="149" t="s">
        <v>1</v>
      </c>
      <c r="L195" s="30"/>
      <c r="M195" s="154" t="s">
        <v>1</v>
      </c>
      <c r="N195" s="155" t="s">
        <v>38</v>
      </c>
      <c r="O195" s="49"/>
      <c r="P195" s="156">
        <f t="shared" si="41"/>
        <v>0</v>
      </c>
      <c r="Q195" s="156">
        <v>0</v>
      </c>
      <c r="R195" s="156">
        <f t="shared" si="42"/>
        <v>0</v>
      </c>
      <c r="S195" s="156">
        <v>0</v>
      </c>
      <c r="T195" s="157">
        <f t="shared" si="43"/>
        <v>0</v>
      </c>
      <c r="AR195" s="16" t="s">
        <v>161</v>
      </c>
      <c r="AT195" s="16" t="s">
        <v>156</v>
      </c>
      <c r="AU195" s="16" t="s">
        <v>75</v>
      </c>
      <c r="AY195" s="16" t="s">
        <v>154</v>
      </c>
      <c r="BE195" s="158">
        <f t="shared" si="44"/>
        <v>0</v>
      </c>
      <c r="BF195" s="158">
        <f t="shared" si="45"/>
        <v>0</v>
      </c>
      <c r="BG195" s="158">
        <f t="shared" si="46"/>
        <v>0</v>
      </c>
      <c r="BH195" s="158">
        <f t="shared" si="47"/>
        <v>0</v>
      </c>
      <c r="BI195" s="158">
        <f t="shared" si="48"/>
        <v>0</v>
      </c>
      <c r="BJ195" s="16" t="s">
        <v>75</v>
      </c>
      <c r="BK195" s="158">
        <f t="shared" si="49"/>
        <v>0</v>
      </c>
      <c r="BL195" s="16" t="s">
        <v>161</v>
      </c>
      <c r="BM195" s="16" t="s">
        <v>1423</v>
      </c>
    </row>
    <row r="196" spans="2:65" s="1" customFormat="1" ht="16.5" customHeight="1">
      <c r="B196" s="146"/>
      <c r="C196" s="147" t="s">
        <v>67</v>
      </c>
      <c r="D196" s="147" t="s">
        <v>156</v>
      </c>
      <c r="E196" s="148" t="s">
        <v>1424</v>
      </c>
      <c r="F196" s="149" t="s">
        <v>1425</v>
      </c>
      <c r="G196" s="150" t="s">
        <v>822</v>
      </c>
      <c r="H196" s="151">
        <v>40</v>
      </c>
      <c r="I196" s="152"/>
      <c r="J196" s="153">
        <f t="shared" si="40"/>
        <v>0</v>
      </c>
      <c r="K196" s="149" t="s">
        <v>1</v>
      </c>
      <c r="L196" s="30"/>
      <c r="M196" s="154" t="s">
        <v>1</v>
      </c>
      <c r="N196" s="155" t="s">
        <v>38</v>
      </c>
      <c r="O196" s="49"/>
      <c r="P196" s="156">
        <f t="shared" si="41"/>
        <v>0</v>
      </c>
      <c r="Q196" s="156">
        <v>0</v>
      </c>
      <c r="R196" s="156">
        <f t="shared" si="42"/>
        <v>0</v>
      </c>
      <c r="S196" s="156">
        <v>0</v>
      </c>
      <c r="T196" s="157">
        <f t="shared" si="43"/>
        <v>0</v>
      </c>
      <c r="AR196" s="16" t="s">
        <v>161</v>
      </c>
      <c r="AT196" s="16" t="s">
        <v>156</v>
      </c>
      <c r="AU196" s="16" t="s">
        <v>75</v>
      </c>
      <c r="AY196" s="16" t="s">
        <v>154</v>
      </c>
      <c r="BE196" s="158">
        <f t="shared" si="44"/>
        <v>0</v>
      </c>
      <c r="BF196" s="158">
        <f t="shared" si="45"/>
        <v>0</v>
      </c>
      <c r="BG196" s="158">
        <f t="shared" si="46"/>
        <v>0</v>
      </c>
      <c r="BH196" s="158">
        <f t="shared" si="47"/>
        <v>0</v>
      </c>
      <c r="BI196" s="158">
        <f t="shared" si="48"/>
        <v>0</v>
      </c>
      <c r="BJ196" s="16" t="s">
        <v>75</v>
      </c>
      <c r="BK196" s="158">
        <f t="shared" si="49"/>
        <v>0</v>
      </c>
      <c r="BL196" s="16" t="s">
        <v>161</v>
      </c>
      <c r="BM196" s="16" t="s">
        <v>1426</v>
      </c>
    </row>
    <row r="197" spans="2:65" s="1" customFormat="1" ht="16.5" customHeight="1">
      <c r="B197" s="146"/>
      <c r="C197" s="147" t="s">
        <v>67</v>
      </c>
      <c r="D197" s="147" t="s">
        <v>156</v>
      </c>
      <c r="E197" s="148" t="s">
        <v>1427</v>
      </c>
      <c r="F197" s="149" t="s">
        <v>1428</v>
      </c>
      <c r="G197" s="150" t="s">
        <v>822</v>
      </c>
      <c r="H197" s="151">
        <v>4</v>
      </c>
      <c r="I197" s="152"/>
      <c r="J197" s="153">
        <f t="shared" si="40"/>
        <v>0</v>
      </c>
      <c r="K197" s="149" t="s">
        <v>1</v>
      </c>
      <c r="L197" s="30"/>
      <c r="M197" s="154" t="s">
        <v>1</v>
      </c>
      <c r="N197" s="155" t="s">
        <v>38</v>
      </c>
      <c r="O197" s="49"/>
      <c r="P197" s="156">
        <f t="shared" si="41"/>
        <v>0</v>
      </c>
      <c r="Q197" s="156">
        <v>0</v>
      </c>
      <c r="R197" s="156">
        <f t="shared" si="42"/>
        <v>0</v>
      </c>
      <c r="S197" s="156">
        <v>0</v>
      </c>
      <c r="T197" s="157">
        <f t="shared" si="43"/>
        <v>0</v>
      </c>
      <c r="AR197" s="16" t="s">
        <v>161</v>
      </c>
      <c r="AT197" s="16" t="s">
        <v>156</v>
      </c>
      <c r="AU197" s="16" t="s">
        <v>75</v>
      </c>
      <c r="AY197" s="16" t="s">
        <v>154</v>
      </c>
      <c r="BE197" s="158">
        <f t="shared" si="44"/>
        <v>0</v>
      </c>
      <c r="BF197" s="158">
        <f t="shared" si="45"/>
        <v>0</v>
      </c>
      <c r="BG197" s="158">
        <f t="shared" si="46"/>
        <v>0</v>
      </c>
      <c r="BH197" s="158">
        <f t="shared" si="47"/>
        <v>0</v>
      </c>
      <c r="BI197" s="158">
        <f t="shared" si="48"/>
        <v>0</v>
      </c>
      <c r="BJ197" s="16" t="s">
        <v>75</v>
      </c>
      <c r="BK197" s="158">
        <f t="shared" si="49"/>
        <v>0</v>
      </c>
      <c r="BL197" s="16" t="s">
        <v>161</v>
      </c>
      <c r="BM197" s="16" t="s">
        <v>1429</v>
      </c>
    </row>
    <row r="198" spans="2:65" s="1" customFormat="1" ht="16.5" customHeight="1">
      <c r="B198" s="146"/>
      <c r="C198" s="147" t="s">
        <v>67</v>
      </c>
      <c r="D198" s="147" t="s">
        <v>156</v>
      </c>
      <c r="E198" s="148" t="s">
        <v>1430</v>
      </c>
      <c r="F198" s="149" t="s">
        <v>1431</v>
      </c>
      <c r="G198" s="150" t="s">
        <v>159</v>
      </c>
      <c r="H198" s="151">
        <v>16</v>
      </c>
      <c r="I198" s="152"/>
      <c r="J198" s="153">
        <f t="shared" si="40"/>
        <v>0</v>
      </c>
      <c r="K198" s="149" t="s">
        <v>1</v>
      </c>
      <c r="L198" s="30"/>
      <c r="M198" s="154" t="s">
        <v>1</v>
      </c>
      <c r="N198" s="155" t="s">
        <v>38</v>
      </c>
      <c r="O198" s="49"/>
      <c r="P198" s="156">
        <f t="shared" si="41"/>
        <v>0</v>
      </c>
      <c r="Q198" s="156">
        <v>0</v>
      </c>
      <c r="R198" s="156">
        <f t="shared" si="42"/>
        <v>0</v>
      </c>
      <c r="S198" s="156">
        <v>0</v>
      </c>
      <c r="T198" s="157">
        <f t="shared" si="43"/>
        <v>0</v>
      </c>
      <c r="AR198" s="16" t="s">
        <v>161</v>
      </c>
      <c r="AT198" s="16" t="s">
        <v>156</v>
      </c>
      <c r="AU198" s="16" t="s">
        <v>75</v>
      </c>
      <c r="AY198" s="16" t="s">
        <v>154</v>
      </c>
      <c r="BE198" s="158">
        <f t="shared" si="44"/>
        <v>0</v>
      </c>
      <c r="BF198" s="158">
        <f t="shared" si="45"/>
        <v>0</v>
      </c>
      <c r="BG198" s="158">
        <f t="shared" si="46"/>
        <v>0</v>
      </c>
      <c r="BH198" s="158">
        <f t="shared" si="47"/>
        <v>0</v>
      </c>
      <c r="BI198" s="158">
        <f t="shared" si="48"/>
        <v>0</v>
      </c>
      <c r="BJ198" s="16" t="s">
        <v>75</v>
      </c>
      <c r="BK198" s="158">
        <f t="shared" si="49"/>
        <v>0</v>
      </c>
      <c r="BL198" s="16" t="s">
        <v>161</v>
      </c>
      <c r="BM198" s="16" t="s">
        <v>1432</v>
      </c>
    </row>
    <row r="199" spans="2:65" s="1" customFormat="1" ht="22.5" customHeight="1">
      <c r="B199" s="146"/>
      <c r="C199" s="147" t="s">
        <v>67</v>
      </c>
      <c r="D199" s="147" t="s">
        <v>156</v>
      </c>
      <c r="E199" s="148" t="s">
        <v>1433</v>
      </c>
      <c r="F199" s="149" t="s">
        <v>1434</v>
      </c>
      <c r="G199" s="150" t="s">
        <v>159</v>
      </c>
      <c r="H199" s="151">
        <v>60</v>
      </c>
      <c r="I199" s="152"/>
      <c r="J199" s="153">
        <f t="shared" si="40"/>
        <v>0</v>
      </c>
      <c r="K199" s="149" t="s">
        <v>1</v>
      </c>
      <c r="L199" s="30"/>
      <c r="M199" s="154" t="s">
        <v>1</v>
      </c>
      <c r="N199" s="155" t="s">
        <v>38</v>
      </c>
      <c r="O199" s="49"/>
      <c r="P199" s="156">
        <f t="shared" si="41"/>
        <v>0</v>
      </c>
      <c r="Q199" s="156">
        <v>0</v>
      </c>
      <c r="R199" s="156">
        <f t="shared" si="42"/>
        <v>0</v>
      </c>
      <c r="S199" s="156">
        <v>0</v>
      </c>
      <c r="T199" s="157">
        <f t="shared" si="43"/>
        <v>0</v>
      </c>
      <c r="AR199" s="16" t="s">
        <v>161</v>
      </c>
      <c r="AT199" s="16" t="s">
        <v>156</v>
      </c>
      <c r="AU199" s="16" t="s">
        <v>75</v>
      </c>
      <c r="AY199" s="16" t="s">
        <v>154</v>
      </c>
      <c r="BE199" s="158">
        <f t="shared" si="44"/>
        <v>0</v>
      </c>
      <c r="BF199" s="158">
        <f t="shared" si="45"/>
        <v>0</v>
      </c>
      <c r="BG199" s="158">
        <f t="shared" si="46"/>
        <v>0</v>
      </c>
      <c r="BH199" s="158">
        <f t="shared" si="47"/>
        <v>0</v>
      </c>
      <c r="BI199" s="158">
        <f t="shared" si="48"/>
        <v>0</v>
      </c>
      <c r="BJ199" s="16" t="s">
        <v>75</v>
      </c>
      <c r="BK199" s="158">
        <f t="shared" si="49"/>
        <v>0</v>
      </c>
      <c r="BL199" s="16" t="s">
        <v>161</v>
      </c>
      <c r="BM199" s="16" t="s">
        <v>1435</v>
      </c>
    </row>
    <row r="200" spans="2:65" s="1" customFormat="1" ht="16.5" customHeight="1">
      <c r="B200" s="146"/>
      <c r="C200" s="147" t="s">
        <v>67</v>
      </c>
      <c r="D200" s="147" t="s">
        <v>156</v>
      </c>
      <c r="E200" s="148" t="s">
        <v>1436</v>
      </c>
      <c r="F200" s="149" t="s">
        <v>1437</v>
      </c>
      <c r="G200" s="150" t="s">
        <v>832</v>
      </c>
      <c r="H200" s="151">
        <v>1</v>
      </c>
      <c r="I200" s="152"/>
      <c r="J200" s="153">
        <f t="shared" si="40"/>
        <v>0</v>
      </c>
      <c r="K200" s="149" t="s">
        <v>1</v>
      </c>
      <c r="L200" s="30"/>
      <c r="M200" s="154" t="s">
        <v>1</v>
      </c>
      <c r="N200" s="155" t="s">
        <v>38</v>
      </c>
      <c r="O200" s="49"/>
      <c r="P200" s="156">
        <f t="shared" si="41"/>
        <v>0</v>
      </c>
      <c r="Q200" s="156">
        <v>0</v>
      </c>
      <c r="R200" s="156">
        <f t="shared" si="42"/>
        <v>0</v>
      </c>
      <c r="S200" s="156">
        <v>0</v>
      </c>
      <c r="T200" s="157">
        <f t="shared" si="43"/>
        <v>0</v>
      </c>
      <c r="AR200" s="16" t="s">
        <v>161</v>
      </c>
      <c r="AT200" s="16" t="s">
        <v>156</v>
      </c>
      <c r="AU200" s="16" t="s">
        <v>75</v>
      </c>
      <c r="AY200" s="16" t="s">
        <v>154</v>
      </c>
      <c r="BE200" s="158">
        <f t="shared" si="44"/>
        <v>0</v>
      </c>
      <c r="BF200" s="158">
        <f t="shared" si="45"/>
        <v>0</v>
      </c>
      <c r="BG200" s="158">
        <f t="shared" si="46"/>
        <v>0</v>
      </c>
      <c r="BH200" s="158">
        <f t="shared" si="47"/>
        <v>0</v>
      </c>
      <c r="BI200" s="158">
        <f t="shared" si="48"/>
        <v>0</v>
      </c>
      <c r="BJ200" s="16" t="s">
        <v>75</v>
      </c>
      <c r="BK200" s="158">
        <f t="shared" si="49"/>
        <v>0</v>
      </c>
      <c r="BL200" s="16" t="s">
        <v>161</v>
      </c>
      <c r="BM200" s="16" t="s">
        <v>1438</v>
      </c>
    </row>
    <row r="201" spans="2:65" s="1" customFormat="1" ht="16.5" customHeight="1">
      <c r="B201" s="146"/>
      <c r="C201" s="147" t="s">
        <v>67</v>
      </c>
      <c r="D201" s="147" t="s">
        <v>156</v>
      </c>
      <c r="E201" s="148" t="s">
        <v>1439</v>
      </c>
      <c r="F201" s="149" t="s">
        <v>1187</v>
      </c>
      <c r="G201" s="150" t="s">
        <v>832</v>
      </c>
      <c r="H201" s="151">
        <v>1</v>
      </c>
      <c r="I201" s="152"/>
      <c r="J201" s="153">
        <f t="shared" si="40"/>
        <v>0</v>
      </c>
      <c r="K201" s="149" t="s">
        <v>1</v>
      </c>
      <c r="L201" s="30"/>
      <c r="M201" s="154" t="s">
        <v>1</v>
      </c>
      <c r="N201" s="155" t="s">
        <v>38</v>
      </c>
      <c r="O201" s="49"/>
      <c r="P201" s="156">
        <f t="shared" si="41"/>
        <v>0</v>
      </c>
      <c r="Q201" s="156">
        <v>0</v>
      </c>
      <c r="R201" s="156">
        <f t="shared" si="42"/>
        <v>0</v>
      </c>
      <c r="S201" s="156">
        <v>0</v>
      </c>
      <c r="T201" s="157">
        <f t="shared" si="43"/>
        <v>0</v>
      </c>
      <c r="AR201" s="16" t="s">
        <v>161</v>
      </c>
      <c r="AT201" s="16" t="s">
        <v>156</v>
      </c>
      <c r="AU201" s="16" t="s">
        <v>75</v>
      </c>
      <c r="AY201" s="16" t="s">
        <v>154</v>
      </c>
      <c r="BE201" s="158">
        <f t="shared" si="44"/>
        <v>0</v>
      </c>
      <c r="BF201" s="158">
        <f t="shared" si="45"/>
        <v>0</v>
      </c>
      <c r="BG201" s="158">
        <f t="shared" si="46"/>
        <v>0</v>
      </c>
      <c r="BH201" s="158">
        <f t="shared" si="47"/>
        <v>0</v>
      </c>
      <c r="BI201" s="158">
        <f t="shared" si="48"/>
        <v>0</v>
      </c>
      <c r="BJ201" s="16" t="s">
        <v>75</v>
      </c>
      <c r="BK201" s="158">
        <f t="shared" si="49"/>
        <v>0</v>
      </c>
      <c r="BL201" s="16" t="s">
        <v>161</v>
      </c>
      <c r="BM201" s="16" t="s">
        <v>1440</v>
      </c>
    </row>
    <row r="202" spans="2:65" s="11" customFormat="1" ht="25.95" customHeight="1">
      <c r="B202" s="133"/>
      <c r="D202" s="134" t="s">
        <v>66</v>
      </c>
      <c r="E202" s="135" t="s">
        <v>1441</v>
      </c>
      <c r="F202" s="135" t="s">
        <v>1442</v>
      </c>
      <c r="I202" s="136"/>
      <c r="J202" s="137">
        <f>BK202</f>
        <v>0</v>
      </c>
      <c r="L202" s="133"/>
      <c r="M202" s="138"/>
      <c r="N202" s="139"/>
      <c r="O202" s="139"/>
      <c r="P202" s="140">
        <f>SUM(P203:P217)</f>
        <v>0</v>
      </c>
      <c r="Q202" s="139"/>
      <c r="R202" s="140">
        <f>SUM(R203:R217)</f>
        <v>0</v>
      </c>
      <c r="S202" s="139"/>
      <c r="T202" s="141">
        <f>SUM(T203:T217)</f>
        <v>0</v>
      </c>
      <c r="AR202" s="134" t="s">
        <v>75</v>
      </c>
      <c r="AT202" s="142" t="s">
        <v>66</v>
      </c>
      <c r="AU202" s="142" t="s">
        <v>67</v>
      </c>
      <c r="AY202" s="134" t="s">
        <v>154</v>
      </c>
      <c r="BK202" s="143">
        <f>SUM(BK203:BK217)</f>
        <v>0</v>
      </c>
    </row>
    <row r="203" spans="2:65" s="1" customFormat="1" ht="16.5" customHeight="1">
      <c r="B203" s="146"/>
      <c r="C203" s="147" t="s">
        <v>67</v>
      </c>
      <c r="D203" s="147" t="s">
        <v>156</v>
      </c>
      <c r="E203" s="148" t="s">
        <v>1443</v>
      </c>
      <c r="F203" s="149" t="s">
        <v>1444</v>
      </c>
      <c r="G203" s="150" t="s">
        <v>159</v>
      </c>
      <c r="H203" s="151">
        <v>16</v>
      </c>
      <c r="I203" s="152"/>
      <c r="J203" s="153">
        <f t="shared" ref="J203:J217" si="50">ROUND(I203*H203,2)</f>
        <v>0</v>
      </c>
      <c r="K203" s="149" t="s">
        <v>1</v>
      </c>
      <c r="L203" s="30"/>
      <c r="M203" s="154" t="s">
        <v>1</v>
      </c>
      <c r="N203" s="155" t="s">
        <v>38</v>
      </c>
      <c r="O203" s="49"/>
      <c r="P203" s="156">
        <f t="shared" ref="P203:P217" si="51">O203*H203</f>
        <v>0</v>
      </c>
      <c r="Q203" s="156">
        <v>0</v>
      </c>
      <c r="R203" s="156">
        <f t="shared" ref="R203:R217" si="52">Q203*H203</f>
        <v>0</v>
      </c>
      <c r="S203" s="156">
        <v>0</v>
      </c>
      <c r="T203" s="157">
        <f t="shared" ref="T203:T217" si="53">S203*H203</f>
        <v>0</v>
      </c>
      <c r="AR203" s="16" t="s">
        <v>161</v>
      </c>
      <c r="AT203" s="16" t="s">
        <v>156</v>
      </c>
      <c r="AU203" s="16" t="s">
        <v>75</v>
      </c>
      <c r="AY203" s="16" t="s">
        <v>154</v>
      </c>
      <c r="BE203" s="158">
        <f t="shared" ref="BE203:BE217" si="54">IF(N203="základní",J203,0)</f>
        <v>0</v>
      </c>
      <c r="BF203" s="158">
        <f t="shared" ref="BF203:BF217" si="55">IF(N203="snížená",J203,0)</f>
        <v>0</v>
      </c>
      <c r="BG203" s="158">
        <f t="shared" ref="BG203:BG217" si="56">IF(N203="zákl. přenesená",J203,0)</f>
        <v>0</v>
      </c>
      <c r="BH203" s="158">
        <f t="shared" ref="BH203:BH217" si="57">IF(N203="sníž. přenesená",J203,0)</f>
        <v>0</v>
      </c>
      <c r="BI203" s="158">
        <f t="shared" ref="BI203:BI217" si="58">IF(N203="nulová",J203,0)</f>
        <v>0</v>
      </c>
      <c r="BJ203" s="16" t="s">
        <v>75</v>
      </c>
      <c r="BK203" s="158">
        <f t="shared" ref="BK203:BK217" si="59">ROUND(I203*H203,2)</f>
        <v>0</v>
      </c>
      <c r="BL203" s="16" t="s">
        <v>161</v>
      </c>
      <c r="BM203" s="16" t="s">
        <v>1445</v>
      </c>
    </row>
    <row r="204" spans="2:65" s="1" customFormat="1" ht="16.5" customHeight="1">
      <c r="B204" s="146"/>
      <c r="C204" s="147" t="s">
        <v>67</v>
      </c>
      <c r="D204" s="147" t="s">
        <v>156</v>
      </c>
      <c r="E204" s="148" t="s">
        <v>1446</v>
      </c>
      <c r="F204" s="149" t="s">
        <v>1447</v>
      </c>
      <c r="G204" s="150" t="s">
        <v>822</v>
      </c>
      <c r="H204" s="151">
        <v>8</v>
      </c>
      <c r="I204" s="152"/>
      <c r="J204" s="153">
        <f t="shared" si="50"/>
        <v>0</v>
      </c>
      <c r="K204" s="149" t="s">
        <v>1</v>
      </c>
      <c r="L204" s="30"/>
      <c r="M204" s="154" t="s">
        <v>1</v>
      </c>
      <c r="N204" s="155" t="s">
        <v>38</v>
      </c>
      <c r="O204" s="49"/>
      <c r="P204" s="156">
        <f t="shared" si="51"/>
        <v>0</v>
      </c>
      <c r="Q204" s="156">
        <v>0</v>
      </c>
      <c r="R204" s="156">
        <f t="shared" si="52"/>
        <v>0</v>
      </c>
      <c r="S204" s="156">
        <v>0</v>
      </c>
      <c r="T204" s="157">
        <f t="shared" si="53"/>
        <v>0</v>
      </c>
      <c r="AR204" s="16" t="s">
        <v>161</v>
      </c>
      <c r="AT204" s="16" t="s">
        <v>156</v>
      </c>
      <c r="AU204" s="16" t="s">
        <v>75</v>
      </c>
      <c r="AY204" s="16" t="s">
        <v>154</v>
      </c>
      <c r="BE204" s="158">
        <f t="shared" si="54"/>
        <v>0</v>
      </c>
      <c r="BF204" s="158">
        <f t="shared" si="55"/>
        <v>0</v>
      </c>
      <c r="BG204" s="158">
        <f t="shared" si="56"/>
        <v>0</v>
      </c>
      <c r="BH204" s="158">
        <f t="shared" si="57"/>
        <v>0</v>
      </c>
      <c r="BI204" s="158">
        <f t="shared" si="58"/>
        <v>0</v>
      </c>
      <c r="BJ204" s="16" t="s">
        <v>75</v>
      </c>
      <c r="BK204" s="158">
        <f t="shared" si="59"/>
        <v>0</v>
      </c>
      <c r="BL204" s="16" t="s">
        <v>161</v>
      </c>
      <c r="BM204" s="16" t="s">
        <v>1448</v>
      </c>
    </row>
    <row r="205" spans="2:65" s="1" customFormat="1" ht="16.5" customHeight="1">
      <c r="B205" s="146"/>
      <c r="C205" s="147" t="s">
        <v>67</v>
      </c>
      <c r="D205" s="147" t="s">
        <v>156</v>
      </c>
      <c r="E205" s="148" t="s">
        <v>1449</v>
      </c>
      <c r="F205" s="149" t="s">
        <v>1450</v>
      </c>
      <c r="G205" s="150" t="s">
        <v>822</v>
      </c>
      <c r="H205" s="151">
        <v>1</v>
      </c>
      <c r="I205" s="152"/>
      <c r="J205" s="153">
        <f t="shared" si="50"/>
        <v>0</v>
      </c>
      <c r="K205" s="149" t="s">
        <v>1</v>
      </c>
      <c r="L205" s="30"/>
      <c r="M205" s="154" t="s">
        <v>1</v>
      </c>
      <c r="N205" s="155" t="s">
        <v>38</v>
      </c>
      <c r="O205" s="49"/>
      <c r="P205" s="156">
        <f t="shared" si="51"/>
        <v>0</v>
      </c>
      <c r="Q205" s="156">
        <v>0</v>
      </c>
      <c r="R205" s="156">
        <f t="shared" si="52"/>
        <v>0</v>
      </c>
      <c r="S205" s="156">
        <v>0</v>
      </c>
      <c r="T205" s="157">
        <f t="shared" si="53"/>
        <v>0</v>
      </c>
      <c r="AR205" s="16" t="s">
        <v>161</v>
      </c>
      <c r="AT205" s="16" t="s">
        <v>156</v>
      </c>
      <c r="AU205" s="16" t="s">
        <v>75</v>
      </c>
      <c r="AY205" s="16" t="s">
        <v>154</v>
      </c>
      <c r="BE205" s="158">
        <f t="shared" si="54"/>
        <v>0</v>
      </c>
      <c r="BF205" s="158">
        <f t="shared" si="55"/>
        <v>0</v>
      </c>
      <c r="BG205" s="158">
        <f t="shared" si="56"/>
        <v>0</v>
      </c>
      <c r="BH205" s="158">
        <f t="shared" si="57"/>
        <v>0</v>
      </c>
      <c r="BI205" s="158">
        <f t="shared" si="58"/>
        <v>0</v>
      </c>
      <c r="BJ205" s="16" t="s">
        <v>75</v>
      </c>
      <c r="BK205" s="158">
        <f t="shared" si="59"/>
        <v>0</v>
      </c>
      <c r="BL205" s="16" t="s">
        <v>161</v>
      </c>
      <c r="BM205" s="16" t="s">
        <v>1451</v>
      </c>
    </row>
    <row r="206" spans="2:65" s="1" customFormat="1" ht="16.5" customHeight="1">
      <c r="B206" s="146"/>
      <c r="C206" s="147" t="s">
        <v>67</v>
      </c>
      <c r="D206" s="147" t="s">
        <v>156</v>
      </c>
      <c r="E206" s="148" t="s">
        <v>1452</v>
      </c>
      <c r="F206" s="149" t="s">
        <v>1453</v>
      </c>
      <c r="G206" s="150" t="s">
        <v>832</v>
      </c>
      <c r="H206" s="151">
        <v>1</v>
      </c>
      <c r="I206" s="152"/>
      <c r="J206" s="153">
        <f t="shared" si="50"/>
        <v>0</v>
      </c>
      <c r="K206" s="149" t="s">
        <v>1</v>
      </c>
      <c r="L206" s="30"/>
      <c r="M206" s="154" t="s">
        <v>1</v>
      </c>
      <c r="N206" s="155" t="s">
        <v>38</v>
      </c>
      <c r="O206" s="49"/>
      <c r="P206" s="156">
        <f t="shared" si="51"/>
        <v>0</v>
      </c>
      <c r="Q206" s="156">
        <v>0</v>
      </c>
      <c r="R206" s="156">
        <f t="shared" si="52"/>
        <v>0</v>
      </c>
      <c r="S206" s="156">
        <v>0</v>
      </c>
      <c r="T206" s="157">
        <f t="shared" si="53"/>
        <v>0</v>
      </c>
      <c r="AR206" s="16" t="s">
        <v>161</v>
      </c>
      <c r="AT206" s="16" t="s">
        <v>156</v>
      </c>
      <c r="AU206" s="16" t="s">
        <v>75</v>
      </c>
      <c r="AY206" s="16" t="s">
        <v>154</v>
      </c>
      <c r="BE206" s="158">
        <f t="shared" si="54"/>
        <v>0</v>
      </c>
      <c r="BF206" s="158">
        <f t="shared" si="55"/>
        <v>0</v>
      </c>
      <c r="BG206" s="158">
        <f t="shared" si="56"/>
        <v>0</v>
      </c>
      <c r="BH206" s="158">
        <f t="shared" si="57"/>
        <v>0</v>
      </c>
      <c r="BI206" s="158">
        <f t="shared" si="58"/>
        <v>0</v>
      </c>
      <c r="BJ206" s="16" t="s">
        <v>75</v>
      </c>
      <c r="BK206" s="158">
        <f t="shared" si="59"/>
        <v>0</v>
      </c>
      <c r="BL206" s="16" t="s">
        <v>161</v>
      </c>
      <c r="BM206" s="16" t="s">
        <v>1454</v>
      </c>
    </row>
    <row r="207" spans="2:65" s="1" customFormat="1" ht="16.5" customHeight="1">
      <c r="B207" s="146"/>
      <c r="C207" s="147" t="s">
        <v>67</v>
      </c>
      <c r="D207" s="147" t="s">
        <v>156</v>
      </c>
      <c r="E207" s="148" t="s">
        <v>1455</v>
      </c>
      <c r="F207" s="149" t="s">
        <v>1456</v>
      </c>
      <c r="G207" s="150" t="s">
        <v>832</v>
      </c>
      <c r="H207" s="151">
        <v>1</v>
      </c>
      <c r="I207" s="152"/>
      <c r="J207" s="153">
        <f t="shared" si="50"/>
        <v>0</v>
      </c>
      <c r="K207" s="149" t="s">
        <v>1</v>
      </c>
      <c r="L207" s="30"/>
      <c r="M207" s="154" t="s">
        <v>1</v>
      </c>
      <c r="N207" s="155" t="s">
        <v>38</v>
      </c>
      <c r="O207" s="49"/>
      <c r="P207" s="156">
        <f t="shared" si="51"/>
        <v>0</v>
      </c>
      <c r="Q207" s="156">
        <v>0</v>
      </c>
      <c r="R207" s="156">
        <f t="shared" si="52"/>
        <v>0</v>
      </c>
      <c r="S207" s="156">
        <v>0</v>
      </c>
      <c r="T207" s="157">
        <f t="shared" si="53"/>
        <v>0</v>
      </c>
      <c r="AR207" s="16" t="s">
        <v>161</v>
      </c>
      <c r="AT207" s="16" t="s">
        <v>156</v>
      </c>
      <c r="AU207" s="16" t="s">
        <v>75</v>
      </c>
      <c r="AY207" s="16" t="s">
        <v>154</v>
      </c>
      <c r="BE207" s="158">
        <f t="shared" si="54"/>
        <v>0</v>
      </c>
      <c r="BF207" s="158">
        <f t="shared" si="55"/>
        <v>0</v>
      </c>
      <c r="BG207" s="158">
        <f t="shared" si="56"/>
        <v>0</v>
      </c>
      <c r="BH207" s="158">
        <f t="shared" si="57"/>
        <v>0</v>
      </c>
      <c r="BI207" s="158">
        <f t="shared" si="58"/>
        <v>0</v>
      </c>
      <c r="BJ207" s="16" t="s">
        <v>75</v>
      </c>
      <c r="BK207" s="158">
        <f t="shared" si="59"/>
        <v>0</v>
      </c>
      <c r="BL207" s="16" t="s">
        <v>161</v>
      </c>
      <c r="BM207" s="16" t="s">
        <v>1457</v>
      </c>
    </row>
    <row r="208" spans="2:65" s="1" customFormat="1" ht="16.5" customHeight="1">
      <c r="B208" s="146"/>
      <c r="C208" s="147" t="s">
        <v>67</v>
      </c>
      <c r="D208" s="147" t="s">
        <v>156</v>
      </c>
      <c r="E208" s="148" t="s">
        <v>1458</v>
      </c>
      <c r="F208" s="149" t="s">
        <v>1459</v>
      </c>
      <c r="G208" s="150" t="s">
        <v>832</v>
      </c>
      <c r="H208" s="151">
        <v>1</v>
      </c>
      <c r="I208" s="152"/>
      <c r="J208" s="153">
        <f t="shared" si="50"/>
        <v>0</v>
      </c>
      <c r="K208" s="149" t="s">
        <v>1</v>
      </c>
      <c r="L208" s="30"/>
      <c r="M208" s="154" t="s">
        <v>1</v>
      </c>
      <c r="N208" s="155" t="s">
        <v>38</v>
      </c>
      <c r="O208" s="49"/>
      <c r="P208" s="156">
        <f t="shared" si="51"/>
        <v>0</v>
      </c>
      <c r="Q208" s="156">
        <v>0</v>
      </c>
      <c r="R208" s="156">
        <f t="shared" si="52"/>
        <v>0</v>
      </c>
      <c r="S208" s="156">
        <v>0</v>
      </c>
      <c r="T208" s="157">
        <f t="shared" si="53"/>
        <v>0</v>
      </c>
      <c r="AR208" s="16" t="s">
        <v>161</v>
      </c>
      <c r="AT208" s="16" t="s">
        <v>156</v>
      </c>
      <c r="AU208" s="16" t="s">
        <v>75</v>
      </c>
      <c r="AY208" s="16" t="s">
        <v>154</v>
      </c>
      <c r="BE208" s="158">
        <f t="shared" si="54"/>
        <v>0</v>
      </c>
      <c r="BF208" s="158">
        <f t="shared" si="55"/>
        <v>0</v>
      </c>
      <c r="BG208" s="158">
        <f t="shared" si="56"/>
        <v>0</v>
      </c>
      <c r="BH208" s="158">
        <f t="shared" si="57"/>
        <v>0</v>
      </c>
      <c r="BI208" s="158">
        <f t="shared" si="58"/>
        <v>0</v>
      </c>
      <c r="BJ208" s="16" t="s">
        <v>75</v>
      </c>
      <c r="BK208" s="158">
        <f t="shared" si="59"/>
        <v>0</v>
      </c>
      <c r="BL208" s="16" t="s">
        <v>161</v>
      </c>
      <c r="BM208" s="16" t="s">
        <v>1460</v>
      </c>
    </row>
    <row r="209" spans="2:65" s="1" customFormat="1" ht="16.5" customHeight="1">
      <c r="B209" s="146"/>
      <c r="C209" s="147" t="s">
        <v>67</v>
      </c>
      <c r="D209" s="147" t="s">
        <v>156</v>
      </c>
      <c r="E209" s="148" t="s">
        <v>1461</v>
      </c>
      <c r="F209" s="149" t="s">
        <v>1462</v>
      </c>
      <c r="G209" s="150" t="s">
        <v>832</v>
      </c>
      <c r="H209" s="151">
        <v>1</v>
      </c>
      <c r="I209" s="152"/>
      <c r="J209" s="153">
        <f t="shared" si="50"/>
        <v>0</v>
      </c>
      <c r="K209" s="149" t="s">
        <v>1</v>
      </c>
      <c r="L209" s="30"/>
      <c r="M209" s="154" t="s">
        <v>1</v>
      </c>
      <c r="N209" s="155" t="s">
        <v>38</v>
      </c>
      <c r="O209" s="49"/>
      <c r="P209" s="156">
        <f t="shared" si="51"/>
        <v>0</v>
      </c>
      <c r="Q209" s="156">
        <v>0</v>
      </c>
      <c r="R209" s="156">
        <f t="shared" si="52"/>
        <v>0</v>
      </c>
      <c r="S209" s="156">
        <v>0</v>
      </c>
      <c r="T209" s="157">
        <f t="shared" si="53"/>
        <v>0</v>
      </c>
      <c r="AR209" s="16" t="s">
        <v>161</v>
      </c>
      <c r="AT209" s="16" t="s">
        <v>156</v>
      </c>
      <c r="AU209" s="16" t="s">
        <v>75</v>
      </c>
      <c r="AY209" s="16" t="s">
        <v>154</v>
      </c>
      <c r="BE209" s="158">
        <f t="shared" si="54"/>
        <v>0</v>
      </c>
      <c r="BF209" s="158">
        <f t="shared" si="55"/>
        <v>0</v>
      </c>
      <c r="BG209" s="158">
        <f t="shared" si="56"/>
        <v>0</v>
      </c>
      <c r="BH209" s="158">
        <f t="shared" si="57"/>
        <v>0</v>
      </c>
      <c r="BI209" s="158">
        <f t="shared" si="58"/>
        <v>0</v>
      </c>
      <c r="BJ209" s="16" t="s">
        <v>75</v>
      </c>
      <c r="BK209" s="158">
        <f t="shared" si="59"/>
        <v>0</v>
      </c>
      <c r="BL209" s="16" t="s">
        <v>161</v>
      </c>
      <c r="BM209" s="16" t="s">
        <v>1463</v>
      </c>
    </row>
    <row r="210" spans="2:65" s="1" customFormat="1" ht="16.5" customHeight="1">
      <c r="B210" s="146"/>
      <c r="C210" s="147" t="s">
        <v>67</v>
      </c>
      <c r="D210" s="147" t="s">
        <v>156</v>
      </c>
      <c r="E210" s="148" t="s">
        <v>1464</v>
      </c>
      <c r="F210" s="149" t="s">
        <v>1465</v>
      </c>
      <c r="G210" s="150" t="s">
        <v>832</v>
      </c>
      <c r="H210" s="151">
        <v>1</v>
      </c>
      <c r="I210" s="152"/>
      <c r="J210" s="153">
        <f t="shared" si="50"/>
        <v>0</v>
      </c>
      <c r="K210" s="149" t="s">
        <v>1</v>
      </c>
      <c r="L210" s="30"/>
      <c r="M210" s="154" t="s">
        <v>1</v>
      </c>
      <c r="N210" s="155" t="s">
        <v>38</v>
      </c>
      <c r="O210" s="49"/>
      <c r="P210" s="156">
        <f t="shared" si="51"/>
        <v>0</v>
      </c>
      <c r="Q210" s="156">
        <v>0</v>
      </c>
      <c r="R210" s="156">
        <f t="shared" si="52"/>
        <v>0</v>
      </c>
      <c r="S210" s="156">
        <v>0</v>
      </c>
      <c r="T210" s="157">
        <f t="shared" si="53"/>
        <v>0</v>
      </c>
      <c r="AR210" s="16" t="s">
        <v>161</v>
      </c>
      <c r="AT210" s="16" t="s">
        <v>156</v>
      </c>
      <c r="AU210" s="16" t="s">
        <v>75</v>
      </c>
      <c r="AY210" s="16" t="s">
        <v>154</v>
      </c>
      <c r="BE210" s="158">
        <f t="shared" si="54"/>
        <v>0</v>
      </c>
      <c r="BF210" s="158">
        <f t="shared" si="55"/>
        <v>0</v>
      </c>
      <c r="BG210" s="158">
        <f t="shared" si="56"/>
        <v>0</v>
      </c>
      <c r="BH210" s="158">
        <f t="shared" si="57"/>
        <v>0</v>
      </c>
      <c r="BI210" s="158">
        <f t="shared" si="58"/>
        <v>0</v>
      </c>
      <c r="BJ210" s="16" t="s">
        <v>75</v>
      </c>
      <c r="BK210" s="158">
        <f t="shared" si="59"/>
        <v>0</v>
      </c>
      <c r="BL210" s="16" t="s">
        <v>161</v>
      </c>
      <c r="BM210" s="16" t="s">
        <v>1466</v>
      </c>
    </row>
    <row r="211" spans="2:65" s="1" customFormat="1" ht="16.5" customHeight="1">
      <c r="B211" s="146"/>
      <c r="C211" s="147" t="s">
        <v>67</v>
      </c>
      <c r="D211" s="147" t="s">
        <v>156</v>
      </c>
      <c r="E211" s="148" t="s">
        <v>1467</v>
      </c>
      <c r="F211" s="149" t="s">
        <v>1468</v>
      </c>
      <c r="G211" s="150" t="s">
        <v>832</v>
      </c>
      <c r="H211" s="151">
        <v>1</v>
      </c>
      <c r="I211" s="152"/>
      <c r="J211" s="153">
        <f t="shared" si="50"/>
        <v>0</v>
      </c>
      <c r="K211" s="149" t="s">
        <v>1</v>
      </c>
      <c r="L211" s="30"/>
      <c r="M211" s="154" t="s">
        <v>1</v>
      </c>
      <c r="N211" s="155" t="s">
        <v>38</v>
      </c>
      <c r="O211" s="49"/>
      <c r="P211" s="156">
        <f t="shared" si="51"/>
        <v>0</v>
      </c>
      <c r="Q211" s="156">
        <v>0</v>
      </c>
      <c r="R211" s="156">
        <f t="shared" si="52"/>
        <v>0</v>
      </c>
      <c r="S211" s="156">
        <v>0</v>
      </c>
      <c r="T211" s="157">
        <f t="shared" si="53"/>
        <v>0</v>
      </c>
      <c r="AR211" s="16" t="s">
        <v>161</v>
      </c>
      <c r="AT211" s="16" t="s">
        <v>156</v>
      </c>
      <c r="AU211" s="16" t="s">
        <v>75</v>
      </c>
      <c r="AY211" s="16" t="s">
        <v>154</v>
      </c>
      <c r="BE211" s="158">
        <f t="shared" si="54"/>
        <v>0</v>
      </c>
      <c r="BF211" s="158">
        <f t="shared" si="55"/>
        <v>0</v>
      </c>
      <c r="BG211" s="158">
        <f t="shared" si="56"/>
        <v>0</v>
      </c>
      <c r="BH211" s="158">
        <f t="shared" si="57"/>
        <v>0</v>
      </c>
      <c r="BI211" s="158">
        <f t="shared" si="58"/>
        <v>0</v>
      </c>
      <c r="BJ211" s="16" t="s">
        <v>75</v>
      </c>
      <c r="BK211" s="158">
        <f t="shared" si="59"/>
        <v>0</v>
      </c>
      <c r="BL211" s="16" t="s">
        <v>161</v>
      </c>
      <c r="BM211" s="16" t="s">
        <v>1469</v>
      </c>
    </row>
    <row r="212" spans="2:65" s="1" customFormat="1" ht="16.5" customHeight="1">
      <c r="B212" s="146"/>
      <c r="C212" s="147" t="s">
        <v>67</v>
      </c>
      <c r="D212" s="147" t="s">
        <v>156</v>
      </c>
      <c r="E212" s="148" t="s">
        <v>1470</v>
      </c>
      <c r="F212" s="149" t="s">
        <v>1471</v>
      </c>
      <c r="G212" s="150" t="s">
        <v>832</v>
      </c>
      <c r="H212" s="151">
        <v>1</v>
      </c>
      <c r="I212" s="152"/>
      <c r="J212" s="153">
        <f t="shared" si="50"/>
        <v>0</v>
      </c>
      <c r="K212" s="149" t="s">
        <v>1</v>
      </c>
      <c r="L212" s="30"/>
      <c r="M212" s="154" t="s">
        <v>1</v>
      </c>
      <c r="N212" s="155" t="s">
        <v>38</v>
      </c>
      <c r="O212" s="49"/>
      <c r="P212" s="156">
        <f t="shared" si="51"/>
        <v>0</v>
      </c>
      <c r="Q212" s="156">
        <v>0</v>
      </c>
      <c r="R212" s="156">
        <f t="shared" si="52"/>
        <v>0</v>
      </c>
      <c r="S212" s="156">
        <v>0</v>
      </c>
      <c r="T212" s="157">
        <f t="shared" si="53"/>
        <v>0</v>
      </c>
      <c r="AR212" s="16" t="s">
        <v>161</v>
      </c>
      <c r="AT212" s="16" t="s">
        <v>156</v>
      </c>
      <c r="AU212" s="16" t="s">
        <v>75</v>
      </c>
      <c r="AY212" s="16" t="s">
        <v>154</v>
      </c>
      <c r="BE212" s="158">
        <f t="shared" si="54"/>
        <v>0</v>
      </c>
      <c r="BF212" s="158">
        <f t="shared" si="55"/>
        <v>0</v>
      </c>
      <c r="BG212" s="158">
        <f t="shared" si="56"/>
        <v>0</v>
      </c>
      <c r="BH212" s="158">
        <f t="shared" si="57"/>
        <v>0</v>
      </c>
      <c r="BI212" s="158">
        <f t="shared" si="58"/>
        <v>0</v>
      </c>
      <c r="BJ212" s="16" t="s">
        <v>75</v>
      </c>
      <c r="BK212" s="158">
        <f t="shared" si="59"/>
        <v>0</v>
      </c>
      <c r="BL212" s="16" t="s">
        <v>161</v>
      </c>
      <c r="BM212" s="16" t="s">
        <v>1472</v>
      </c>
    </row>
    <row r="213" spans="2:65" s="1" customFormat="1" ht="16.5" customHeight="1">
      <c r="B213" s="146"/>
      <c r="C213" s="147" t="s">
        <v>67</v>
      </c>
      <c r="D213" s="147" t="s">
        <v>156</v>
      </c>
      <c r="E213" s="148" t="s">
        <v>1473</v>
      </c>
      <c r="F213" s="149" t="s">
        <v>1474</v>
      </c>
      <c r="G213" s="150" t="s">
        <v>159</v>
      </c>
      <c r="H213" s="151">
        <v>60</v>
      </c>
      <c r="I213" s="152"/>
      <c r="J213" s="153">
        <f t="shared" si="50"/>
        <v>0</v>
      </c>
      <c r="K213" s="149" t="s">
        <v>1</v>
      </c>
      <c r="L213" s="30"/>
      <c r="M213" s="154" t="s">
        <v>1</v>
      </c>
      <c r="N213" s="155" t="s">
        <v>38</v>
      </c>
      <c r="O213" s="49"/>
      <c r="P213" s="156">
        <f t="shared" si="51"/>
        <v>0</v>
      </c>
      <c r="Q213" s="156">
        <v>0</v>
      </c>
      <c r="R213" s="156">
        <f t="shared" si="52"/>
        <v>0</v>
      </c>
      <c r="S213" s="156">
        <v>0</v>
      </c>
      <c r="T213" s="157">
        <f t="shared" si="53"/>
        <v>0</v>
      </c>
      <c r="AR213" s="16" t="s">
        <v>161</v>
      </c>
      <c r="AT213" s="16" t="s">
        <v>156</v>
      </c>
      <c r="AU213" s="16" t="s">
        <v>75</v>
      </c>
      <c r="AY213" s="16" t="s">
        <v>154</v>
      </c>
      <c r="BE213" s="158">
        <f t="shared" si="54"/>
        <v>0</v>
      </c>
      <c r="BF213" s="158">
        <f t="shared" si="55"/>
        <v>0</v>
      </c>
      <c r="BG213" s="158">
        <f t="shared" si="56"/>
        <v>0</v>
      </c>
      <c r="BH213" s="158">
        <f t="shared" si="57"/>
        <v>0</v>
      </c>
      <c r="BI213" s="158">
        <f t="shared" si="58"/>
        <v>0</v>
      </c>
      <c r="BJ213" s="16" t="s">
        <v>75</v>
      </c>
      <c r="BK213" s="158">
        <f t="shared" si="59"/>
        <v>0</v>
      </c>
      <c r="BL213" s="16" t="s">
        <v>161</v>
      </c>
      <c r="BM213" s="16" t="s">
        <v>1475</v>
      </c>
    </row>
    <row r="214" spans="2:65" s="1" customFormat="1" ht="16.5" customHeight="1">
      <c r="B214" s="146"/>
      <c r="C214" s="147" t="s">
        <v>67</v>
      </c>
      <c r="D214" s="147" t="s">
        <v>156</v>
      </c>
      <c r="E214" s="148" t="s">
        <v>1476</v>
      </c>
      <c r="F214" s="149" t="s">
        <v>1477</v>
      </c>
      <c r="G214" s="150" t="s">
        <v>159</v>
      </c>
      <c r="H214" s="151">
        <v>80</v>
      </c>
      <c r="I214" s="152"/>
      <c r="J214" s="153">
        <f t="shared" si="50"/>
        <v>0</v>
      </c>
      <c r="K214" s="149" t="s">
        <v>1</v>
      </c>
      <c r="L214" s="30"/>
      <c r="M214" s="154" t="s">
        <v>1</v>
      </c>
      <c r="N214" s="155" t="s">
        <v>38</v>
      </c>
      <c r="O214" s="49"/>
      <c r="P214" s="156">
        <f t="shared" si="51"/>
        <v>0</v>
      </c>
      <c r="Q214" s="156">
        <v>0</v>
      </c>
      <c r="R214" s="156">
        <f t="shared" si="52"/>
        <v>0</v>
      </c>
      <c r="S214" s="156">
        <v>0</v>
      </c>
      <c r="T214" s="157">
        <f t="shared" si="53"/>
        <v>0</v>
      </c>
      <c r="AR214" s="16" t="s">
        <v>161</v>
      </c>
      <c r="AT214" s="16" t="s">
        <v>156</v>
      </c>
      <c r="AU214" s="16" t="s">
        <v>75</v>
      </c>
      <c r="AY214" s="16" t="s">
        <v>154</v>
      </c>
      <c r="BE214" s="158">
        <f t="shared" si="54"/>
        <v>0</v>
      </c>
      <c r="BF214" s="158">
        <f t="shared" si="55"/>
        <v>0</v>
      </c>
      <c r="BG214" s="158">
        <f t="shared" si="56"/>
        <v>0</v>
      </c>
      <c r="BH214" s="158">
        <f t="shared" si="57"/>
        <v>0</v>
      </c>
      <c r="BI214" s="158">
        <f t="shared" si="58"/>
        <v>0</v>
      </c>
      <c r="BJ214" s="16" t="s">
        <v>75</v>
      </c>
      <c r="BK214" s="158">
        <f t="shared" si="59"/>
        <v>0</v>
      </c>
      <c r="BL214" s="16" t="s">
        <v>161</v>
      </c>
      <c r="BM214" s="16" t="s">
        <v>1478</v>
      </c>
    </row>
    <row r="215" spans="2:65" s="1" customFormat="1" ht="16.5" customHeight="1">
      <c r="B215" s="146"/>
      <c r="C215" s="147" t="s">
        <v>67</v>
      </c>
      <c r="D215" s="147" t="s">
        <v>156</v>
      </c>
      <c r="E215" s="148" t="s">
        <v>1479</v>
      </c>
      <c r="F215" s="149" t="s">
        <v>1480</v>
      </c>
      <c r="G215" s="150" t="s">
        <v>832</v>
      </c>
      <c r="H215" s="151">
        <v>1</v>
      </c>
      <c r="I215" s="152"/>
      <c r="J215" s="153">
        <f t="shared" si="50"/>
        <v>0</v>
      </c>
      <c r="K215" s="149" t="s">
        <v>1</v>
      </c>
      <c r="L215" s="30"/>
      <c r="M215" s="154" t="s">
        <v>1</v>
      </c>
      <c r="N215" s="155" t="s">
        <v>38</v>
      </c>
      <c r="O215" s="49"/>
      <c r="P215" s="156">
        <f t="shared" si="51"/>
        <v>0</v>
      </c>
      <c r="Q215" s="156">
        <v>0</v>
      </c>
      <c r="R215" s="156">
        <f t="shared" si="52"/>
        <v>0</v>
      </c>
      <c r="S215" s="156">
        <v>0</v>
      </c>
      <c r="T215" s="157">
        <f t="shared" si="53"/>
        <v>0</v>
      </c>
      <c r="AR215" s="16" t="s">
        <v>161</v>
      </c>
      <c r="AT215" s="16" t="s">
        <v>156</v>
      </c>
      <c r="AU215" s="16" t="s">
        <v>75</v>
      </c>
      <c r="AY215" s="16" t="s">
        <v>154</v>
      </c>
      <c r="BE215" s="158">
        <f t="shared" si="54"/>
        <v>0</v>
      </c>
      <c r="BF215" s="158">
        <f t="shared" si="55"/>
        <v>0</v>
      </c>
      <c r="BG215" s="158">
        <f t="shared" si="56"/>
        <v>0</v>
      </c>
      <c r="BH215" s="158">
        <f t="shared" si="57"/>
        <v>0</v>
      </c>
      <c r="BI215" s="158">
        <f t="shared" si="58"/>
        <v>0</v>
      </c>
      <c r="BJ215" s="16" t="s">
        <v>75</v>
      </c>
      <c r="BK215" s="158">
        <f t="shared" si="59"/>
        <v>0</v>
      </c>
      <c r="BL215" s="16" t="s">
        <v>161</v>
      </c>
      <c r="BM215" s="16" t="s">
        <v>1481</v>
      </c>
    </row>
    <row r="216" spans="2:65" s="1" customFormat="1" ht="16.5" customHeight="1">
      <c r="B216" s="146"/>
      <c r="C216" s="147" t="s">
        <v>67</v>
      </c>
      <c r="D216" s="147" t="s">
        <v>156</v>
      </c>
      <c r="E216" s="148" t="s">
        <v>1482</v>
      </c>
      <c r="F216" s="149" t="s">
        <v>1483</v>
      </c>
      <c r="G216" s="150" t="s">
        <v>832</v>
      </c>
      <c r="H216" s="151">
        <v>1</v>
      </c>
      <c r="I216" s="152"/>
      <c r="J216" s="153">
        <f t="shared" si="50"/>
        <v>0</v>
      </c>
      <c r="K216" s="149" t="s">
        <v>1</v>
      </c>
      <c r="L216" s="30"/>
      <c r="M216" s="154" t="s">
        <v>1</v>
      </c>
      <c r="N216" s="155" t="s">
        <v>38</v>
      </c>
      <c r="O216" s="49"/>
      <c r="P216" s="156">
        <f t="shared" si="51"/>
        <v>0</v>
      </c>
      <c r="Q216" s="156">
        <v>0</v>
      </c>
      <c r="R216" s="156">
        <f t="shared" si="52"/>
        <v>0</v>
      </c>
      <c r="S216" s="156">
        <v>0</v>
      </c>
      <c r="T216" s="157">
        <f t="shared" si="53"/>
        <v>0</v>
      </c>
      <c r="AR216" s="16" t="s">
        <v>161</v>
      </c>
      <c r="AT216" s="16" t="s">
        <v>156</v>
      </c>
      <c r="AU216" s="16" t="s">
        <v>75</v>
      </c>
      <c r="AY216" s="16" t="s">
        <v>154</v>
      </c>
      <c r="BE216" s="158">
        <f t="shared" si="54"/>
        <v>0</v>
      </c>
      <c r="BF216" s="158">
        <f t="shared" si="55"/>
        <v>0</v>
      </c>
      <c r="BG216" s="158">
        <f t="shared" si="56"/>
        <v>0</v>
      </c>
      <c r="BH216" s="158">
        <f t="shared" si="57"/>
        <v>0</v>
      </c>
      <c r="BI216" s="158">
        <f t="shared" si="58"/>
        <v>0</v>
      </c>
      <c r="BJ216" s="16" t="s">
        <v>75</v>
      </c>
      <c r="BK216" s="158">
        <f t="shared" si="59"/>
        <v>0</v>
      </c>
      <c r="BL216" s="16" t="s">
        <v>161</v>
      </c>
      <c r="BM216" s="16" t="s">
        <v>1484</v>
      </c>
    </row>
    <row r="217" spans="2:65" s="1" customFormat="1" ht="16.5" customHeight="1">
      <c r="B217" s="146"/>
      <c r="C217" s="147" t="s">
        <v>67</v>
      </c>
      <c r="D217" s="147" t="s">
        <v>156</v>
      </c>
      <c r="E217" s="148" t="s">
        <v>1485</v>
      </c>
      <c r="F217" s="149" t="s">
        <v>1486</v>
      </c>
      <c r="G217" s="150" t="s">
        <v>832</v>
      </c>
      <c r="H217" s="151">
        <v>1</v>
      </c>
      <c r="I217" s="152"/>
      <c r="J217" s="153">
        <f t="shared" si="50"/>
        <v>0</v>
      </c>
      <c r="K217" s="149" t="s">
        <v>1</v>
      </c>
      <c r="L217" s="30"/>
      <c r="M217" s="196" t="s">
        <v>1</v>
      </c>
      <c r="N217" s="197" t="s">
        <v>38</v>
      </c>
      <c r="O217" s="198"/>
      <c r="P217" s="199">
        <f t="shared" si="51"/>
        <v>0</v>
      </c>
      <c r="Q217" s="199">
        <v>0</v>
      </c>
      <c r="R217" s="199">
        <f t="shared" si="52"/>
        <v>0</v>
      </c>
      <c r="S217" s="199">
        <v>0</v>
      </c>
      <c r="T217" s="200">
        <f t="shared" si="53"/>
        <v>0</v>
      </c>
      <c r="AR217" s="16" t="s">
        <v>161</v>
      </c>
      <c r="AT217" s="16" t="s">
        <v>156</v>
      </c>
      <c r="AU217" s="16" t="s">
        <v>75</v>
      </c>
      <c r="AY217" s="16" t="s">
        <v>154</v>
      </c>
      <c r="BE217" s="158">
        <f t="shared" si="54"/>
        <v>0</v>
      </c>
      <c r="BF217" s="158">
        <f t="shared" si="55"/>
        <v>0</v>
      </c>
      <c r="BG217" s="158">
        <f t="shared" si="56"/>
        <v>0</v>
      </c>
      <c r="BH217" s="158">
        <f t="shared" si="57"/>
        <v>0</v>
      </c>
      <c r="BI217" s="158">
        <f t="shared" si="58"/>
        <v>0</v>
      </c>
      <c r="BJ217" s="16" t="s">
        <v>75</v>
      </c>
      <c r="BK217" s="158">
        <f t="shared" si="59"/>
        <v>0</v>
      </c>
      <c r="BL217" s="16" t="s">
        <v>161</v>
      </c>
      <c r="BM217" s="16" t="s">
        <v>1487</v>
      </c>
    </row>
    <row r="218" spans="2:65" s="1" customFormat="1" ht="6.9" customHeight="1">
      <c r="B218" s="39"/>
      <c r="C218" s="40"/>
      <c r="D218" s="40"/>
      <c r="E218" s="40"/>
      <c r="F218" s="40"/>
      <c r="G218" s="40"/>
      <c r="H218" s="40"/>
      <c r="I218" s="107"/>
      <c r="J218" s="40"/>
      <c r="K218" s="40"/>
      <c r="L218" s="30"/>
    </row>
  </sheetData>
  <autoFilter ref="C89:K217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646"/>
  <sheetViews>
    <sheetView showGridLines="0" tabSelected="1" topLeftCell="A356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89" customWidth="1"/>
    <col min="10" max="10" width="23.42578125" customWidth="1"/>
    <col min="11" max="11" width="15.425781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5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76</v>
      </c>
    </row>
    <row r="3" spans="2:46" ht="6.9" customHeight="1">
      <c r="B3" s="17"/>
      <c r="C3" s="18"/>
      <c r="D3" s="18"/>
      <c r="E3" s="18"/>
      <c r="F3" s="18"/>
      <c r="G3" s="18"/>
      <c r="H3" s="18"/>
      <c r="I3" s="90"/>
      <c r="J3" s="18"/>
      <c r="K3" s="18"/>
      <c r="L3" s="19"/>
      <c r="AT3" s="16" t="s">
        <v>77</v>
      </c>
    </row>
    <row r="4" spans="2:46" ht="24.9" customHeight="1">
      <c r="B4" s="19"/>
      <c r="D4" s="20" t="s">
        <v>107</v>
      </c>
      <c r="L4" s="19"/>
      <c r="M4" s="21" t="s">
        <v>10</v>
      </c>
      <c r="AT4" s="16" t="s">
        <v>3</v>
      </c>
    </row>
    <row r="5" spans="2:46" ht="6.9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47" t="str">
        <f>'Rekapitulace stavby'!K6</f>
        <v>Hala Klimeška - III. etapa</v>
      </c>
      <c r="F7" s="248"/>
      <c r="G7" s="248"/>
      <c r="H7" s="248"/>
      <c r="L7" s="19"/>
    </row>
    <row r="8" spans="2:46" s="1" customFormat="1" ht="12" customHeight="1">
      <c r="B8" s="30"/>
      <c r="D8" s="25" t="s">
        <v>108</v>
      </c>
      <c r="I8" s="91"/>
      <c r="L8" s="30"/>
    </row>
    <row r="9" spans="2:46" s="1" customFormat="1" ht="36.9" customHeight="1">
      <c r="B9" s="30"/>
      <c r="E9" s="223" t="s">
        <v>109</v>
      </c>
      <c r="F9" s="222"/>
      <c r="G9" s="222"/>
      <c r="H9" s="222"/>
      <c r="I9" s="91"/>
      <c r="L9" s="30"/>
    </row>
    <row r="10" spans="2:46" s="1" customFormat="1" ht="10.199999999999999">
      <c r="B10" s="30"/>
      <c r="I10" s="91"/>
      <c r="L10" s="30"/>
    </row>
    <row r="11" spans="2:46" s="1" customFormat="1" ht="12" customHeight="1">
      <c r="B11" s="30"/>
      <c r="D11" s="25" t="s">
        <v>18</v>
      </c>
      <c r="F11" s="16" t="s">
        <v>1</v>
      </c>
      <c r="I11" s="92" t="s">
        <v>19</v>
      </c>
      <c r="J11" s="16" t="s">
        <v>1</v>
      </c>
      <c r="L11" s="30"/>
    </row>
    <row r="12" spans="2:46" s="1" customFormat="1" ht="12" customHeight="1">
      <c r="B12" s="30"/>
      <c r="D12" s="25" t="s">
        <v>20</v>
      </c>
      <c r="F12" s="16" t="s">
        <v>21</v>
      </c>
      <c r="I12" s="92" t="s">
        <v>22</v>
      </c>
      <c r="J12" s="46" t="str">
        <f>'Rekapitulace stavby'!AN8</f>
        <v>17. 6. 2018</v>
      </c>
      <c r="L12" s="30"/>
    </row>
    <row r="13" spans="2:46" s="1" customFormat="1" ht="10.8" customHeight="1">
      <c r="B13" s="30"/>
      <c r="I13" s="91"/>
      <c r="L13" s="30"/>
    </row>
    <row r="14" spans="2:46" s="1" customFormat="1" ht="12" customHeight="1">
      <c r="B14" s="30"/>
      <c r="D14" s="25" t="s">
        <v>24</v>
      </c>
      <c r="I14" s="92" t="s">
        <v>25</v>
      </c>
      <c r="J14" s="16" t="str">
        <f>IF('Rekapitulace stavby'!AN10="","",'Rekapitulace stavby'!AN10)</f>
        <v/>
      </c>
      <c r="L14" s="30"/>
    </row>
    <row r="15" spans="2:46" s="1" customFormat="1" ht="18" customHeight="1">
      <c r="B15" s="30"/>
      <c r="E15" s="16" t="str">
        <f>IF('Rekapitulace stavby'!E11="","",'Rekapitulace stavby'!E11)</f>
        <v xml:space="preserve"> </v>
      </c>
      <c r="I15" s="92" t="s">
        <v>26</v>
      </c>
      <c r="J15" s="16" t="str">
        <f>IF('Rekapitulace stavby'!AN11="","",'Rekapitulace stavby'!AN11)</f>
        <v/>
      </c>
      <c r="L15" s="30"/>
    </row>
    <row r="16" spans="2:46" s="1" customFormat="1" ht="6.9" customHeight="1">
      <c r="B16" s="30"/>
      <c r="I16" s="91"/>
      <c r="L16" s="30"/>
    </row>
    <row r="17" spans="2:12" s="1" customFormat="1" ht="12" customHeight="1">
      <c r="B17" s="30"/>
      <c r="D17" s="25" t="s">
        <v>27</v>
      </c>
      <c r="I17" s="92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49" t="str">
        <f>'Rekapitulace stavby'!E14</f>
        <v>Vyplň údaj</v>
      </c>
      <c r="F18" s="226"/>
      <c r="G18" s="226"/>
      <c r="H18" s="226"/>
      <c r="I18" s="92" t="s">
        <v>26</v>
      </c>
      <c r="J18" s="26" t="str">
        <f>'Rekapitulace stavby'!AN14</f>
        <v>Vyplň údaj</v>
      </c>
      <c r="L18" s="30"/>
    </row>
    <row r="19" spans="2:12" s="1" customFormat="1" ht="6.9" customHeight="1">
      <c r="B19" s="30"/>
      <c r="I19" s="91"/>
      <c r="L19" s="30"/>
    </row>
    <row r="20" spans="2:12" s="1" customFormat="1" ht="12" customHeight="1">
      <c r="B20" s="30"/>
      <c r="D20" s="25" t="s">
        <v>29</v>
      </c>
      <c r="I20" s="92" t="s">
        <v>25</v>
      </c>
      <c r="J20" s="16" t="str">
        <f>IF('Rekapitulace stavby'!AN16="","",'Rekapitulace stavby'!AN16)</f>
        <v/>
      </c>
      <c r="L20" s="30"/>
    </row>
    <row r="21" spans="2:12" s="1" customFormat="1" ht="18" customHeight="1">
      <c r="B21" s="30"/>
      <c r="E21" s="16" t="str">
        <f>IF('Rekapitulace stavby'!E17="","",'Rekapitulace stavby'!E17)</f>
        <v xml:space="preserve"> </v>
      </c>
      <c r="I21" s="92" t="s">
        <v>26</v>
      </c>
      <c r="J21" s="16" t="str">
        <f>IF('Rekapitulace stavby'!AN17="","",'Rekapitulace stavby'!AN17)</f>
        <v/>
      </c>
      <c r="L21" s="30"/>
    </row>
    <row r="22" spans="2:12" s="1" customFormat="1" ht="6.9" customHeight="1">
      <c r="B22" s="30"/>
      <c r="I22" s="91"/>
      <c r="L22" s="30"/>
    </row>
    <row r="23" spans="2:12" s="1" customFormat="1" ht="12" customHeight="1">
      <c r="B23" s="30"/>
      <c r="D23" s="25" t="s">
        <v>31</v>
      </c>
      <c r="I23" s="92" t="s">
        <v>25</v>
      </c>
      <c r="J23" s="16" t="str">
        <f>IF('Rekapitulace stavby'!AN19="","",'Rekapitulace stavby'!AN19)</f>
        <v/>
      </c>
      <c r="L23" s="30"/>
    </row>
    <row r="24" spans="2:12" s="1" customFormat="1" ht="18" customHeight="1">
      <c r="B24" s="30"/>
      <c r="E24" s="16" t="str">
        <f>IF('Rekapitulace stavby'!E20="","",'Rekapitulace stavby'!E20)</f>
        <v xml:space="preserve"> </v>
      </c>
      <c r="I24" s="92" t="s">
        <v>26</v>
      </c>
      <c r="J24" s="16" t="str">
        <f>IF('Rekapitulace stavby'!AN20="","",'Rekapitulace stavby'!AN20)</f>
        <v/>
      </c>
      <c r="L24" s="30"/>
    </row>
    <row r="25" spans="2:12" s="1" customFormat="1" ht="6.9" customHeight="1">
      <c r="B25" s="30"/>
      <c r="I25" s="91"/>
      <c r="L25" s="30"/>
    </row>
    <row r="26" spans="2:12" s="1" customFormat="1" ht="12" customHeight="1">
      <c r="B26" s="30"/>
      <c r="D26" s="25" t="s">
        <v>32</v>
      </c>
      <c r="I26" s="91"/>
      <c r="L26" s="30"/>
    </row>
    <row r="27" spans="2:12" s="7" customFormat="1" ht="16.5" customHeight="1">
      <c r="B27" s="93"/>
      <c r="E27" s="230" t="s">
        <v>110</v>
      </c>
      <c r="F27" s="230"/>
      <c r="G27" s="230"/>
      <c r="H27" s="230"/>
      <c r="I27" s="94"/>
      <c r="L27" s="93"/>
    </row>
    <row r="28" spans="2:12" s="1" customFormat="1" ht="6.9" customHeight="1">
      <c r="B28" s="30"/>
      <c r="I28" s="91"/>
      <c r="L28" s="30"/>
    </row>
    <row r="29" spans="2:12" s="1" customFormat="1" ht="6.9" customHeight="1">
      <c r="B29" s="30"/>
      <c r="D29" s="47"/>
      <c r="E29" s="47"/>
      <c r="F29" s="47"/>
      <c r="G29" s="47"/>
      <c r="H29" s="47"/>
      <c r="I29" s="95"/>
      <c r="J29" s="47"/>
      <c r="K29" s="47"/>
      <c r="L29" s="30"/>
    </row>
    <row r="30" spans="2:12" s="1" customFormat="1" ht="25.35" customHeight="1">
      <c r="B30" s="30"/>
      <c r="D30" s="96" t="s">
        <v>33</v>
      </c>
      <c r="I30" s="91"/>
      <c r="J30" s="60">
        <f>ROUND(J102, 2)</f>
        <v>0</v>
      </c>
      <c r="L30" s="30"/>
    </row>
    <row r="31" spans="2:12" s="1" customFormat="1" ht="6.9" customHeight="1">
      <c r="B31" s="30"/>
      <c r="D31" s="47"/>
      <c r="E31" s="47"/>
      <c r="F31" s="47"/>
      <c r="G31" s="47"/>
      <c r="H31" s="47"/>
      <c r="I31" s="95"/>
      <c r="J31" s="47"/>
      <c r="K31" s="47"/>
      <c r="L31" s="30"/>
    </row>
    <row r="32" spans="2:12" s="1" customFormat="1" ht="14.4" customHeight="1">
      <c r="B32" s="30"/>
      <c r="F32" s="33" t="s">
        <v>35</v>
      </c>
      <c r="I32" s="97" t="s">
        <v>34</v>
      </c>
      <c r="J32" s="33" t="s">
        <v>36</v>
      </c>
      <c r="L32" s="30"/>
    </row>
    <row r="33" spans="2:12" s="1" customFormat="1" ht="14.4" customHeight="1">
      <c r="B33" s="30"/>
      <c r="D33" s="25" t="s">
        <v>37</v>
      </c>
      <c r="E33" s="25" t="s">
        <v>38</v>
      </c>
      <c r="F33" s="98">
        <f>ROUND((SUM(BE102:BE645)),  2)</f>
        <v>0</v>
      </c>
      <c r="I33" s="99">
        <v>0.21</v>
      </c>
      <c r="J33" s="98">
        <f>ROUND(((SUM(BE102:BE645))*I33),  2)</f>
        <v>0</v>
      </c>
      <c r="L33" s="30"/>
    </row>
    <row r="34" spans="2:12" s="1" customFormat="1" ht="14.4" customHeight="1">
      <c r="B34" s="30"/>
      <c r="E34" s="25" t="s">
        <v>39</v>
      </c>
      <c r="F34" s="98">
        <f>ROUND((SUM(BF102:BF645)),  2)</f>
        <v>0</v>
      </c>
      <c r="I34" s="99">
        <v>0.15</v>
      </c>
      <c r="J34" s="98">
        <f>ROUND(((SUM(BF102:BF645))*I34),  2)</f>
        <v>0</v>
      </c>
      <c r="L34" s="30"/>
    </row>
    <row r="35" spans="2:12" s="1" customFormat="1" ht="14.4" hidden="1" customHeight="1">
      <c r="B35" s="30"/>
      <c r="E35" s="25" t="s">
        <v>40</v>
      </c>
      <c r="F35" s="98">
        <f>ROUND((SUM(BG102:BG645)),  2)</f>
        <v>0</v>
      </c>
      <c r="I35" s="99">
        <v>0.21</v>
      </c>
      <c r="J35" s="98">
        <f>0</f>
        <v>0</v>
      </c>
      <c r="L35" s="30"/>
    </row>
    <row r="36" spans="2:12" s="1" customFormat="1" ht="14.4" hidden="1" customHeight="1">
      <c r="B36" s="30"/>
      <c r="E36" s="25" t="s">
        <v>41</v>
      </c>
      <c r="F36" s="98">
        <f>ROUND((SUM(BH102:BH645)),  2)</f>
        <v>0</v>
      </c>
      <c r="I36" s="99">
        <v>0.15</v>
      </c>
      <c r="J36" s="98">
        <f>0</f>
        <v>0</v>
      </c>
      <c r="L36" s="30"/>
    </row>
    <row r="37" spans="2:12" s="1" customFormat="1" ht="14.4" hidden="1" customHeight="1">
      <c r="B37" s="30"/>
      <c r="E37" s="25" t="s">
        <v>42</v>
      </c>
      <c r="F37" s="98">
        <f>ROUND((SUM(BI102:BI645)),  2)</f>
        <v>0</v>
      </c>
      <c r="I37" s="99">
        <v>0</v>
      </c>
      <c r="J37" s="98">
        <f>0</f>
        <v>0</v>
      </c>
      <c r="L37" s="30"/>
    </row>
    <row r="38" spans="2:12" s="1" customFormat="1" ht="6.9" customHeight="1">
      <c r="B38" s="30"/>
      <c r="I38" s="91"/>
      <c r="L38" s="30"/>
    </row>
    <row r="39" spans="2:12" s="1" customFormat="1" ht="25.35" customHeight="1">
      <c r="B39" s="30"/>
      <c r="C39" s="100"/>
      <c r="D39" s="101" t="s">
        <v>43</v>
      </c>
      <c r="E39" s="51"/>
      <c r="F39" s="51"/>
      <c r="G39" s="102" t="s">
        <v>44</v>
      </c>
      <c r="H39" s="103" t="s">
        <v>45</v>
      </c>
      <c r="I39" s="104"/>
      <c r="J39" s="105">
        <f>SUM(J30:J37)</f>
        <v>0</v>
      </c>
      <c r="K39" s="106"/>
      <c r="L39" s="30"/>
    </row>
    <row r="40" spans="2:12" s="1" customFormat="1" ht="14.4" customHeight="1">
      <c r="B40" s="39"/>
      <c r="C40" s="40"/>
      <c r="D40" s="40"/>
      <c r="E40" s="40"/>
      <c r="F40" s="40"/>
      <c r="G40" s="40"/>
      <c r="H40" s="40"/>
      <c r="I40" s="107"/>
      <c r="J40" s="40"/>
      <c r="K40" s="40"/>
      <c r="L40" s="30"/>
    </row>
    <row r="44" spans="2:12" s="1" customFormat="1" ht="6.9" customHeight="1">
      <c r="B44" s="41"/>
      <c r="C44" s="42"/>
      <c r="D44" s="42"/>
      <c r="E44" s="42"/>
      <c r="F44" s="42"/>
      <c r="G44" s="42"/>
      <c r="H44" s="42"/>
      <c r="I44" s="108"/>
      <c r="J44" s="42"/>
      <c r="K44" s="42"/>
      <c r="L44" s="30"/>
    </row>
    <row r="45" spans="2:12" s="1" customFormat="1" ht="24.9" customHeight="1">
      <c r="B45" s="30"/>
      <c r="C45" s="20" t="s">
        <v>111</v>
      </c>
      <c r="I45" s="91"/>
      <c r="L45" s="30"/>
    </row>
    <row r="46" spans="2:12" s="1" customFormat="1" ht="6.9" customHeight="1">
      <c r="B46" s="30"/>
      <c r="I46" s="91"/>
      <c r="L46" s="30"/>
    </row>
    <row r="47" spans="2:12" s="1" customFormat="1" ht="12" customHeight="1">
      <c r="B47" s="30"/>
      <c r="C47" s="25" t="s">
        <v>16</v>
      </c>
      <c r="I47" s="91"/>
      <c r="L47" s="30"/>
    </row>
    <row r="48" spans="2:12" s="1" customFormat="1" ht="16.5" customHeight="1">
      <c r="B48" s="30"/>
      <c r="E48" s="247" t="str">
        <f>E7</f>
        <v>Hala Klimeška - III. etapa</v>
      </c>
      <c r="F48" s="248"/>
      <c r="G48" s="248"/>
      <c r="H48" s="248"/>
      <c r="I48" s="91"/>
      <c r="L48" s="30"/>
    </row>
    <row r="49" spans="2:47" s="1" customFormat="1" ht="12" customHeight="1">
      <c r="B49" s="30"/>
      <c r="C49" s="25" t="s">
        <v>108</v>
      </c>
      <c r="I49" s="91"/>
      <c r="L49" s="30"/>
    </row>
    <row r="50" spans="2:47" s="1" customFormat="1" ht="16.5" customHeight="1">
      <c r="B50" s="30"/>
      <c r="E50" s="223" t="str">
        <f>E9</f>
        <v>A01 - Stavební část</v>
      </c>
      <c r="F50" s="222"/>
      <c r="G50" s="222"/>
      <c r="H50" s="222"/>
      <c r="I50" s="91"/>
      <c r="L50" s="30"/>
    </row>
    <row r="51" spans="2:47" s="1" customFormat="1" ht="6.9" customHeight="1">
      <c r="B51" s="30"/>
      <c r="I51" s="91"/>
      <c r="L51" s="30"/>
    </row>
    <row r="52" spans="2:47" s="1" customFormat="1" ht="12" customHeight="1">
      <c r="B52" s="30"/>
      <c r="C52" s="25" t="s">
        <v>20</v>
      </c>
      <c r="F52" s="16" t="str">
        <f>F12</f>
        <v xml:space="preserve"> </v>
      </c>
      <c r="I52" s="92" t="s">
        <v>22</v>
      </c>
      <c r="J52" s="46" t="str">
        <f>IF(J12="","",J12)</f>
        <v>17. 6. 2018</v>
      </c>
      <c r="L52" s="30"/>
    </row>
    <row r="53" spans="2:47" s="1" customFormat="1" ht="6.9" customHeight="1">
      <c r="B53" s="30"/>
      <c r="I53" s="91"/>
      <c r="L53" s="30"/>
    </row>
    <row r="54" spans="2:47" s="1" customFormat="1" ht="13.65" customHeight="1">
      <c r="B54" s="30"/>
      <c r="C54" s="25" t="s">
        <v>24</v>
      </c>
      <c r="F54" s="16" t="str">
        <f>E15</f>
        <v xml:space="preserve"> </v>
      </c>
      <c r="I54" s="92" t="s">
        <v>29</v>
      </c>
      <c r="J54" s="28" t="str">
        <f>E21</f>
        <v xml:space="preserve"> </v>
      </c>
      <c r="L54" s="30"/>
    </row>
    <row r="55" spans="2:47" s="1" customFormat="1" ht="13.65" customHeight="1">
      <c r="B55" s="30"/>
      <c r="C55" s="25" t="s">
        <v>27</v>
      </c>
      <c r="F55" s="16" t="str">
        <f>IF(E18="","",E18)</f>
        <v>Vyplň údaj</v>
      </c>
      <c r="I55" s="92" t="s">
        <v>31</v>
      </c>
      <c r="J55" s="28" t="str">
        <f>E24</f>
        <v xml:space="preserve"> </v>
      </c>
      <c r="L55" s="30"/>
    </row>
    <row r="56" spans="2:47" s="1" customFormat="1" ht="10.35" customHeight="1">
      <c r="B56" s="30"/>
      <c r="I56" s="91"/>
      <c r="L56" s="30"/>
    </row>
    <row r="57" spans="2:47" s="1" customFormat="1" ht="29.25" customHeight="1">
      <c r="B57" s="30"/>
      <c r="C57" s="109" t="s">
        <v>112</v>
      </c>
      <c r="D57" s="100"/>
      <c r="E57" s="100"/>
      <c r="F57" s="100"/>
      <c r="G57" s="100"/>
      <c r="H57" s="100"/>
      <c r="I57" s="110"/>
      <c r="J57" s="111" t="s">
        <v>113</v>
      </c>
      <c r="K57" s="100"/>
      <c r="L57" s="30"/>
    </row>
    <row r="58" spans="2:47" s="1" customFormat="1" ht="10.35" customHeight="1">
      <c r="B58" s="30"/>
      <c r="I58" s="91"/>
      <c r="L58" s="30"/>
    </row>
    <row r="59" spans="2:47" s="1" customFormat="1" ht="22.8" customHeight="1">
      <c r="B59" s="30"/>
      <c r="C59" s="112" t="s">
        <v>114</v>
      </c>
      <c r="I59" s="91"/>
      <c r="J59" s="60">
        <f>J102</f>
        <v>0</v>
      </c>
      <c r="L59" s="30"/>
      <c r="AU59" s="16" t="s">
        <v>115</v>
      </c>
    </row>
    <row r="60" spans="2:47" s="8" customFormat="1" ht="24.9" customHeight="1">
      <c r="B60" s="113"/>
      <c r="D60" s="114" t="s">
        <v>116</v>
      </c>
      <c r="E60" s="115"/>
      <c r="F60" s="115"/>
      <c r="G60" s="115"/>
      <c r="H60" s="115"/>
      <c r="I60" s="116"/>
      <c r="J60" s="117">
        <f>J103</f>
        <v>0</v>
      </c>
      <c r="L60" s="113"/>
    </row>
    <row r="61" spans="2:47" s="9" customFormat="1" ht="19.95" customHeight="1">
      <c r="B61" s="118"/>
      <c r="D61" s="119" t="s">
        <v>117</v>
      </c>
      <c r="E61" s="120"/>
      <c r="F61" s="120"/>
      <c r="G61" s="120"/>
      <c r="H61" s="120"/>
      <c r="I61" s="121"/>
      <c r="J61" s="122">
        <f>J104</f>
        <v>0</v>
      </c>
      <c r="L61" s="118"/>
    </row>
    <row r="62" spans="2:47" s="9" customFormat="1" ht="19.95" customHeight="1">
      <c r="B62" s="118"/>
      <c r="D62" s="119" t="s">
        <v>118</v>
      </c>
      <c r="E62" s="120"/>
      <c r="F62" s="120"/>
      <c r="G62" s="120"/>
      <c r="H62" s="120"/>
      <c r="I62" s="121"/>
      <c r="J62" s="122">
        <f>J128</f>
        <v>0</v>
      </c>
      <c r="L62" s="118"/>
    </row>
    <row r="63" spans="2:47" s="9" customFormat="1" ht="19.95" customHeight="1">
      <c r="B63" s="118"/>
      <c r="D63" s="119" t="s">
        <v>119</v>
      </c>
      <c r="E63" s="120"/>
      <c r="F63" s="120"/>
      <c r="G63" s="120"/>
      <c r="H63" s="120"/>
      <c r="I63" s="121"/>
      <c r="J63" s="122">
        <f>J249</f>
        <v>0</v>
      </c>
      <c r="L63" s="118"/>
    </row>
    <row r="64" spans="2:47" s="9" customFormat="1" ht="19.95" customHeight="1">
      <c r="B64" s="118"/>
      <c r="D64" s="119" t="s">
        <v>120</v>
      </c>
      <c r="E64" s="120"/>
      <c r="F64" s="120"/>
      <c r="G64" s="120"/>
      <c r="H64" s="120"/>
      <c r="I64" s="121"/>
      <c r="J64" s="122">
        <f>J342</f>
        <v>0</v>
      </c>
      <c r="L64" s="118"/>
    </row>
    <row r="65" spans="2:12" s="9" customFormat="1" ht="14.85" customHeight="1">
      <c r="B65" s="118"/>
      <c r="D65" s="119" t="s">
        <v>121</v>
      </c>
      <c r="E65" s="120"/>
      <c r="F65" s="120"/>
      <c r="G65" s="120"/>
      <c r="H65" s="120"/>
      <c r="I65" s="121"/>
      <c r="J65" s="122">
        <f>J360</f>
        <v>0</v>
      </c>
      <c r="L65" s="118"/>
    </row>
    <row r="66" spans="2:12" s="9" customFormat="1" ht="19.95" customHeight="1">
      <c r="B66" s="118"/>
      <c r="D66" s="119" t="s">
        <v>122</v>
      </c>
      <c r="E66" s="120"/>
      <c r="F66" s="120"/>
      <c r="G66" s="120"/>
      <c r="H66" s="120"/>
      <c r="I66" s="121"/>
      <c r="J66" s="122">
        <f>J391</f>
        <v>0</v>
      </c>
      <c r="L66" s="118"/>
    </row>
    <row r="67" spans="2:12" s="9" customFormat="1" ht="19.95" customHeight="1">
      <c r="B67" s="118"/>
      <c r="D67" s="119" t="s">
        <v>123</v>
      </c>
      <c r="E67" s="120"/>
      <c r="F67" s="120"/>
      <c r="G67" s="120"/>
      <c r="H67" s="120"/>
      <c r="I67" s="121"/>
      <c r="J67" s="122">
        <f>J429</f>
        <v>0</v>
      </c>
      <c r="L67" s="118"/>
    </row>
    <row r="68" spans="2:12" s="9" customFormat="1" ht="19.95" customHeight="1">
      <c r="B68" s="118"/>
      <c r="D68" s="119" t="s">
        <v>124</v>
      </c>
      <c r="E68" s="120"/>
      <c r="F68" s="120"/>
      <c r="G68" s="120"/>
      <c r="H68" s="120"/>
      <c r="I68" s="121"/>
      <c r="J68" s="122">
        <f>J435</f>
        <v>0</v>
      </c>
      <c r="L68" s="118"/>
    </row>
    <row r="69" spans="2:12" s="8" customFormat="1" ht="24.9" customHeight="1">
      <c r="B69" s="113"/>
      <c r="D69" s="114" t="s">
        <v>125</v>
      </c>
      <c r="E69" s="115"/>
      <c r="F69" s="115"/>
      <c r="G69" s="115"/>
      <c r="H69" s="115"/>
      <c r="I69" s="116"/>
      <c r="J69" s="117">
        <f>J437</f>
        <v>0</v>
      </c>
      <c r="L69" s="113"/>
    </row>
    <row r="70" spans="2:12" s="9" customFormat="1" ht="19.95" customHeight="1">
      <c r="B70" s="118"/>
      <c r="D70" s="119" t="s">
        <v>126</v>
      </c>
      <c r="E70" s="120"/>
      <c r="F70" s="120"/>
      <c r="G70" s="120"/>
      <c r="H70" s="120"/>
      <c r="I70" s="121"/>
      <c r="J70" s="122">
        <f>J438</f>
        <v>0</v>
      </c>
      <c r="L70" s="118"/>
    </row>
    <row r="71" spans="2:12" s="9" customFormat="1" ht="19.95" customHeight="1">
      <c r="B71" s="118"/>
      <c r="D71" s="119" t="s">
        <v>127</v>
      </c>
      <c r="E71" s="120"/>
      <c r="F71" s="120"/>
      <c r="G71" s="120"/>
      <c r="H71" s="120"/>
      <c r="I71" s="121"/>
      <c r="J71" s="122">
        <f>J466</f>
        <v>0</v>
      </c>
      <c r="L71" s="118"/>
    </row>
    <row r="72" spans="2:12" s="9" customFormat="1" ht="19.95" customHeight="1">
      <c r="B72" s="118"/>
      <c r="D72" s="119" t="s">
        <v>128</v>
      </c>
      <c r="E72" s="120"/>
      <c r="F72" s="120"/>
      <c r="G72" s="120"/>
      <c r="H72" s="120"/>
      <c r="I72" s="121"/>
      <c r="J72" s="122">
        <f>J500</f>
        <v>0</v>
      </c>
      <c r="L72" s="118"/>
    </row>
    <row r="73" spans="2:12" s="9" customFormat="1" ht="19.95" customHeight="1">
      <c r="B73" s="118"/>
      <c r="D73" s="119" t="s">
        <v>129</v>
      </c>
      <c r="E73" s="120"/>
      <c r="F73" s="120"/>
      <c r="G73" s="120"/>
      <c r="H73" s="120"/>
      <c r="I73" s="121"/>
      <c r="J73" s="122">
        <f>J541</f>
        <v>0</v>
      </c>
      <c r="L73" s="118"/>
    </row>
    <row r="74" spans="2:12" s="9" customFormat="1" ht="19.95" customHeight="1">
      <c r="B74" s="118"/>
      <c r="D74" s="119" t="s">
        <v>130</v>
      </c>
      <c r="E74" s="120"/>
      <c r="F74" s="120"/>
      <c r="G74" s="120"/>
      <c r="H74" s="120"/>
      <c r="I74" s="121"/>
      <c r="J74" s="122">
        <f>J551</f>
        <v>0</v>
      </c>
      <c r="L74" s="118"/>
    </row>
    <row r="75" spans="2:12" s="9" customFormat="1" ht="19.95" customHeight="1">
      <c r="B75" s="118"/>
      <c r="D75" s="119" t="s">
        <v>131</v>
      </c>
      <c r="E75" s="120"/>
      <c r="F75" s="120"/>
      <c r="G75" s="120"/>
      <c r="H75" s="120"/>
      <c r="I75" s="121"/>
      <c r="J75" s="122">
        <f>J554</f>
        <v>0</v>
      </c>
      <c r="L75" s="118"/>
    </row>
    <row r="76" spans="2:12" s="9" customFormat="1" ht="19.95" customHeight="1">
      <c r="B76" s="118"/>
      <c r="D76" s="119" t="s">
        <v>132</v>
      </c>
      <c r="E76" s="120"/>
      <c r="F76" s="120"/>
      <c r="G76" s="120"/>
      <c r="H76" s="120"/>
      <c r="I76" s="121"/>
      <c r="J76" s="122">
        <f>J559</f>
        <v>0</v>
      </c>
      <c r="L76" s="118"/>
    </row>
    <row r="77" spans="2:12" s="9" customFormat="1" ht="19.95" customHeight="1">
      <c r="B77" s="118"/>
      <c r="D77" s="119" t="s">
        <v>133</v>
      </c>
      <c r="E77" s="120"/>
      <c r="F77" s="120"/>
      <c r="G77" s="120"/>
      <c r="H77" s="120"/>
      <c r="I77" s="121"/>
      <c r="J77" s="122">
        <f>J606</f>
        <v>0</v>
      </c>
      <c r="L77" s="118"/>
    </row>
    <row r="78" spans="2:12" s="9" customFormat="1" ht="19.95" customHeight="1">
      <c r="B78" s="118"/>
      <c r="D78" s="119" t="s">
        <v>134</v>
      </c>
      <c r="E78" s="120"/>
      <c r="F78" s="120"/>
      <c r="G78" s="120"/>
      <c r="H78" s="120"/>
      <c r="I78" s="121"/>
      <c r="J78" s="122">
        <f>J620</f>
        <v>0</v>
      </c>
      <c r="L78" s="118"/>
    </row>
    <row r="79" spans="2:12" s="8" customFormat="1" ht="24.9" customHeight="1">
      <c r="B79" s="113"/>
      <c r="D79" s="114" t="s">
        <v>135</v>
      </c>
      <c r="E79" s="115"/>
      <c r="F79" s="115"/>
      <c r="G79" s="115"/>
      <c r="H79" s="115"/>
      <c r="I79" s="116"/>
      <c r="J79" s="117">
        <f>J623</f>
        <v>0</v>
      </c>
      <c r="L79" s="113"/>
    </row>
    <row r="80" spans="2:12" s="9" customFormat="1" ht="19.95" customHeight="1">
      <c r="B80" s="118"/>
      <c r="D80" s="119" t="s">
        <v>136</v>
      </c>
      <c r="E80" s="120"/>
      <c r="F80" s="120"/>
      <c r="G80" s="120"/>
      <c r="H80" s="120"/>
      <c r="I80" s="121"/>
      <c r="J80" s="122">
        <f>J624</f>
        <v>0</v>
      </c>
      <c r="L80" s="118"/>
    </row>
    <row r="81" spans="2:12" s="9" customFormat="1" ht="19.95" customHeight="1">
      <c r="B81" s="118"/>
      <c r="D81" s="119" t="s">
        <v>137</v>
      </c>
      <c r="E81" s="120"/>
      <c r="F81" s="120"/>
      <c r="G81" s="120"/>
      <c r="H81" s="120"/>
      <c r="I81" s="121"/>
      <c r="J81" s="122">
        <f>J631</f>
        <v>0</v>
      </c>
      <c r="L81" s="118"/>
    </row>
    <row r="82" spans="2:12" s="9" customFormat="1" ht="19.95" customHeight="1">
      <c r="B82" s="118"/>
      <c r="D82" s="119" t="s">
        <v>138</v>
      </c>
      <c r="E82" s="120"/>
      <c r="F82" s="120"/>
      <c r="G82" s="120"/>
      <c r="H82" s="120"/>
      <c r="I82" s="121"/>
      <c r="J82" s="122">
        <f>J641</f>
        <v>0</v>
      </c>
      <c r="L82" s="118"/>
    </row>
    <row r="83" spans="2:12" s="1" customFormat="1" ht="21.75" customHeight="1">
      <c r="B83" s="30"/>
      <c r="I83" s="91"/>
      <c r="L83" s="30"/>
    </row>
    <row r="84" spans="2:12" s="1" customFormat="1" ht="6.9" customHeight="1">
      <c r="B84" s="39"/>
      <c r="C84" s="40"/>
      <c r="D84" s="40"/>
      <c r="E84" s="40"/>
      <c r="F84" s="40"/>
      <c r="G84" s="40"/>
      <c r="H84" s="40"/>
      <c r="I84" s="107"/>
      <c r="J84" s="40"/>
      <c r="K84" s="40"/>
      <c r="L84" s="30"/>
    </row>
    <row r="88" spans="2:12" s="1" customFormat="1" ht="6.9" customHeight="1">
      <c r="B88" s="41"/>
      <c r="C88" s="42"/>
      <c r="D88" s="42"/>
      <c r="E88" s="42"/>
      <c r="F88" s="42"/>
      <c r="G88" s="42"/>
      <c r="H88" s="42"/>
      <c r="I88" s="108"/>
      <c r="J88" s="42"/>
      <c r="K88" s="42"/>
      <c r="L88" s="30"/>
    </row>
    <row r="89" spans="2:12" s="1" customFormat="1" ht="24.9" customHeight="1">
      <c r="B89" s="30"/>
      <c r="C89" s="20" t="s">
        <v>139</v>
      </c>
      <c r="I89" s="91"/>
      <c r="L89" s="30"/>
    </row>
    <row r="90" spans="2:12" s="1" customFormat="1" ht="6.9" customHeight="1">
      <c r="B90" s="30"/>
      <c r="I90" s="91"/>
      <c r="L90" s="30"/>
    </row>
    <row r="91" spans="2:12" s="1" customFormat="1" ht="12" customHeight="1">
      <c r="B91" s="30"/>
      <c r="C91" s="25" t="s">
        <v>16</v>
      </c>
      <c r="I91" s="91"/>
      <c r="L91" s="30"/>
    </row>
    <row r="92" spans="2:12" s="1" customFormat="1" ht="16.5" customHeight="1">
      <c r="B92" s="30"/>
      <c r="E92" s="247" t="str">
        <f>E7</f>
        <v>Hala Klimeška - III. etapa</v>
      </c>
      <c r="F92" s="248"/>
      <c r="G92" s="248"/>
      <c r="H92" s="248"/>
      <c r="I92" s="91"/>
      <c r="L92" s="30"/>
    </row>
    <row r="93" spans="2:12" s="1" customFormat="1" ht="12" customHeight="1">
      <c r="B93" s="30"/>
      <c r="C93" s="25" t="s">
        <v>108</v>
      </c>
      <c r="I93" s="91"/>
      <c r="L93" s="30"/>
    </row>
    <row r="94" spans="2:12" s="1" customFormat="1" ht="16.5" customHeight="1">
      <c r="B94" s="30"/>
      <c r="E94" s="223" t="str">
        <f>E9</f>
        <v>A01 - Stavební část</v>
      </c>
      <c r="F94" s="222"/>
      <c r="G94" s="222"/>
      <c r="H94" s="222"/>
      <c r="I94" s="91"/>
      <c r="L94" s="30"/>
    </row>
    <row r="95" spans="2:12" s="1" customFormat="1" ht="6.9" customHeight="1">
      <c r="B95" s="30"/>
      <c r="I95" s="91"/>
      <c r="L95" s="30"/>
    </row>
    <row r="96" spans="2:12" s="1" customFormat="1" ht="12" customHeight="1">
      <c r="B96" s="30"/>
      <c r="C96" s="25" t="s">
        <v>20</v>
      </c>
      <c r="F96" s="16" t="str">
        <f>F12</f>
        <v xml:space="preserve"> </v>
      </c>
      <c r="I96" s="92" t="s">
        <v>22</v>
      </c>
      <c r="J96" s="46" t="str">
        <f>IF(J12="","",J12)</f>
        <v>17. 6. 2018</v>
      </c>
      <c r="L96" s="30"/>
    </row>
    <row r="97" spans="2:65" s="1" customFormat="1" ht="6.9" customHeight="1">
      <c r="B97" s="30"/>
      <c r="I97" s="91"/>
      <c r="L97" s="30"/>
    </row>
    <row r="98" spans="2:65" s="1" customFormat="1" ht="13.65" customHeight="1">
      <c r="B98" s="30"/>
      <c r="C98" s="25" t="s">
        <v>24</v>
      </c>
      <c r="F98" s="16" t="str">
        <f>E15</f>
        <v xml:space="preserve"> </v>
      </c>
      <c r="I98" s="92" t="s">
        <v>29</v>
      </c>
      <c r="J98" s="28" t="str">
        <f>E21</f>
        <v xml:space="preserve"> </v>
      </c>
      <c r="L98" s="30"/>
    </row>
    <row r="99" spans="2:65" s="1" customFormat="1" ht="13.65" customHeight="1">
      <c r="B99" s="30"/>
      <c r="C99" s="25" t="s">
        <v>27</v>
      </c>
      <c r="F99" s="16" t="str">
        <f>IF(E18="","",E18)</f>
        <v>Vyplň údaj</v>
      </c>
      <c r="I99" s="92" t="s">
        <v>31</v>
      </c>
      <c r="J99" s="28" t="str">
        <f>E24</f>
        <v xml:space="preserve"> </v>
      </c>
      <c r="L99" s="30"/>
    </row>
    <row r="100" spans="2:65" s="1" customFormat="1" ht="10.35" customHeight="1">
      <c r="B100" s="30"/>
      <c r="I100" s="91"/>
      <c r="L100" s="30"/>
    </row>
    <row r="101" spans="2:65" s="10" customFormat="1" ht="29.25" customHeight="1">
      <c r="B101" s="123"/>
      <c r="C101" s="124" t="s">
        <v>140</v>
      </c>
      <c r="D101" s="125" t="s">
        <v>52</v>
      </c>
      <c r="E101" s="125" t="s">
        <v>48</v>
      </c>
      <c r="F101" s="125" t="s">
        <v>49</v>
      </c>
      <c r="G101" s="125" t="s">
        <v>141</v>
      </c>
      <c r="H101" s="125" t="s">
        <v>142</v>
      </c>
      <c r="I101" s="126" t="s">
        <v>143</v>
      </c>
      <c r="J101" s="127" t="s">
        <v>113</v>
      </c>
      <c r="K101" s="128" t="s">
        <v>144</v>
      </c>
      <c r="L101" s="123"/>
      <c r="M101" s="53" t="s">
        <v>1</v>
      </c>
      <c r="N101" s="54" t="s">
        <v>37</v>
      </c>
      <c r="O101" s="54" t="s">
        <v>145</v>
      </c>
      <c r="P101" s="54" t="s">
        <v>146</v>
      </c>
      <c r="Q101" s="54" t="s">
        <v>147</v>
      </c>
      <c r="R101" s="54" t="s">
        <v>148</v>
      </c>
      <c r="S101" s="54" t="s">
        <v>149</v>
      </c>
      <c r="T101" s="55" t="s">
        <v>150</v>
      </c>
    </row>
    <row r="102" spans="2:65" s="1" customFormat="1" ht="22.8" customHeight="1">
      <c r="B102" s="30"/>
      <c r="C102" s="58" t="s">
        <v>151</v>
      </c>
      <c r="I102" s="91"/>
      <c r="J102" s="129">
        <f>BK102</f>
        <v>0</v>
      </c>
      <c r="L102" s="30"/>
      <c r="M102" s="56"/>
      <c r="N102" s="47"/>
      <c r="O102" s="47"/>
      <c r="P102" s="130">
        <f>P103+P437+P623</f>
        <v>0</v>
      </c>
      <c r="Q102" s="47"/>
      <c r="R102" s="130">
        <f>R103+R437+R623</f>
        <v>2162.8236506599997</v>
      </c>
      <c r="S102" s="47"/>
      <c r="T102" s="131">
        <f>T103+T437+T623</f>
        <v>9.5470000000000006</v>
      </c>
      <c r="AT102" s="16" t="s">
        <v>66</v>
      </c>
      <c r="AU102" s="16" t="s">
        <v>115</v>
      </c>
      <c r="BK102" s="132">
        <f>BK103+BK437+BK623</f>
        <v>0</v>
      </c>
    </row>
    <row r="103" spans="2:65" s="11" customFormat="1" ht="25.95" customHeight="1">
      <c r="B103" s="133"/>
      <c r="D103" s="134" t="s">
        <v>66</v>
      </c>
      <c r="E103" s="135" t="s">
        <v>152</v>
      </c>
      <c r="F103" s="135" t="s">
        <v>153</v>
      </c>
      <c r="I103" s="136"/>
      <c r="J103" s="137">
        <f>BK103</f>
        <v>0</v>
      </c>
      <c r="L103" s="133"/>
      <c r="M103" s="138"/>
      <c r="N103" s="139"/>
      <c r="O103" s="139"/>
      <c r="P103" s="140">
        <f>P104+P128+P249+P342+P391+P429+P435</f>
        <v>0</v>
      </c>
      <c r="Q103" s="139"/>
      <c r="R103" s="140">
        <f>R104+R128+R249+R342+R391+R429+R435</f>
        <v>2033.0208332399998</v>
      </c>
      <c r="S103" s="139"/>
      <c r="T103" s="141">
        <f>T104+T128+T249+T342+T391+T429+T435</f>
        <v>9.5470000000000006</v>
      </c>
      <c r="AR103" s="134" t="s">
        <v>75</v>
      </c>
      <c r="AT103" s="142" t="s">
        <v>66</v>
      </c>
      <c r="AU103" s="142" t="s">
        <v>67</v>
      </c>
      <c r="AY103" s="134" t="s">
        <v>154</v>
      </c>
      <c r="BK103" s="143">
        <f>BK104+BK128+BK249+BK342+BK391+BK429+BK435</f>
        <v>0</v>
      </c>
    </row>
    <row r="104" spans="2:65" s="11" customFormat="1" ht="22.8" customHeight="1">
      <c r="B104" s="133"/>
      <c r="D104" s="134" t="s">
        <v>66</v>
      </c>
      <c r="E104" s="144" t="s">
        <v>75</v>
      </c>
      <c r="F104" s="144" t="s">
        <v>155</v>
      </c>
      <c r="I104" s="136"/>
      <c r="J104" s="145">
        <f>BK104</f>
        <v>0</v>
      </c>
      <c r="L104" s="133"/>
      <c r="M104" s="138"/>
      <c r="N104" s="139"/>
      <c r="O104" s="139"/>
      <c r="P104" s="140">
        <f>SUM(P105:P127)</f>
        <v>0</v>
      </c>
      <c r="Q104" s="139"/>
      <c r="R104" s="140">
        <f>SUM(R105:R127)</f>
        <v>0</v>
      </c>
      <c r="S104" s="139"/>
      <c r="T104" s="141">
        <f>SUM(T105:T127)</f>
        <v>0</v>
      </c>
      <c r="AR104" s="134" t="s">
        <v>75</v>
      </c>
      <c r="AT104" s="142" t="s">
        <v>66</v>
      </c>
      <c r="AU104" s="142" t="s">
        <v>75</v>
      </c>
      <c r="AY104" s="134" t="s">
        <v>154</v>
      </c>
      <c r="BK104" s="143">
        <f>SUM(BK105:BK127)</f>
        <v>0</v>
      </c>
    </row>
    <row r="105" spans="2:65" s="1" customFormat="1" ht="16.5" customHeight="1">
      <c r="B105" s="146"/>
      <c r="C105" s="147" t="s">
        <v>75</v>
      </c>
      <c r="D105" s="147" t="s">
        <v>156</v>
      </c>
      <c r="E105" s="148" t="s">
        <v>157</v>
      </c>
      <c r="F105" s="149" t="s">
        <v>158</v>
      </c>
      <c r="G105" s="150" t="s">
        <v>159</v>
      </c>
      <c r="H105" s="151">
        <v>576</v>
      </c>
      <c r="I105" s="152"/>
      <c r="J105" s="153">
        <f>ROUND(I105*H105,2)</f>
        <v>0</v>
      </c>
      <c r="K105" s="149" t="s">
        <v>160</v>
      </c>
      <c r="L105" s="30"/>
      <c r="M105" s="154" t="s">
        <v>1</v>
      </c>
      <c r="N105" s="155" t="s">
        <v>38</v>
      </c>
      <c r="O105" s="49"/>
      <c r="P105" s="156">
        <f>O105*H105</f>
        <v>0</v>
      </c>
      <c r="Q105" s="156">
        <v>0</v>
      </c>
      <c r="R105" s="156">
        <f>Q105*H105</f>
        <v>0</v>
      </c>
      <c r="S105" s="156">
        <v>0</v>
      </c>
      <c r="T105" s="157">
        <f>S105*H105</f>
        <v>0</v>
      </c>
      <c r="AR105" s="16" t="s">
        <v>161</v>
      </c>
      <c r="AT105" s="16" t="s">
        <v>156</v>
      </c>
      <c r="AU105" s="16" t="s">
        <v>77</v>
      </c>
      <c r="AY105" s="16" t="s">
        <v>154</v>
      </c>
      <c r="BE105" s="158">
        <f>IF(N105="základní",J105,0)</f>
        <v>0</v>
      </c>
      <c r="BF105" s="158">
        <f>IF(N105="snížená",J105,0)</f>
        <v>0</v>
      </c>
      <c r="BG105" s="158">
        <f>IF(N105="zákl. přenesená",J105,0)</f>
        <v>0</v>
      </c>
      <c r="BH105" s="158">
        <f>IF(N105="sníž. přenesená",J105,0)</f>
        <v>0</v>
      </c>
      <c r="BI105" s="158">
        <f>IF(N105="nulová",J105,0)</f>
        <v>0</v>
      </c>
      <c r="BJ105" s="16" t="s">
        <v>75</v>
      </c>
      <c r="BK105" s="158">
        <f>ROUND(I105*H105,2)</f>
        <v>0</v>
      </c>
      <c r="BL105" s="16" t="s">
        <v>161</v>
      </c>
      <c r="BM105" s="16" t="s">
        <v>162</v>
      </c>
    </row>
    <row r="106" spans="2:65" s="1" customFormat="1" ht="16.5" customHeight="1">
      <c r="B106" s="146"/>
      <c r="C106" s="147" t="s">
        <v>77</v>
      </c>
      <c r="D106" s="147" t="s">
        <v>156</v>
      </c>
      <c r="E106" s="148" t="s">
        <v>163</v>
      </c>
      <c r="F106" s="149" t="s">
        <v>164</v>
      </c>
      <c r="G106" s="150" t="s">
        <v>165</v>
      </c>
      <c r="H106" s="151">
        <v>24</v>
      </c>
      <c r="I106" s="152"/>
      <c r="J106" s="153">
        <f>ROUND(I106*H106,2)</f>
        <v>0</v>
      </c>
      <c r="K106" s="149" t="s">
        <v>160</v>
      </c>
      <c r="L106" s="30"/>
      <c r="M106" s="154" t="s">
        <v>1</v>
      </c>
      <c r="N106" s="155" t="s">
        <v>38</v>
      </c>
      <c r="O106" s="49"/>
      <c r="P106" s="156">
        <f>O106*H106</f>
        <v>0</v>
      </c>
      <c r="Q106" s="156">
        <v>0</v>
      </c>
      <c r="R106" s="156">
        <f>Q106*H106</f>
        <v>0</v>
      </c>
      <c r="S106" s="156">
        <v>0</v>
      </c>
      <c r="T106" s="157">
        <f>S106*H106</f>
        <v>0</v>
      </c>
      <c r="AR106" s="16" t="s">
        <v>161</v>
      </c>
      <c r="AT106" s="16" t="s">
        <v>156</v>
      </c>
      <c r="AU106" s="16" t="s">
        <v>77</v>
      </c>
      <c r="AY106" s="16" t="s">
        <v>154</v>
      </c>
      <c r="BE106" s="158">
        <f>IF(N106="základní",J106,0)</f>
        <v>0</v>
      </c>
      <c r="BF106" s="158">
        <f>IF(N106="snížená",J106,0)</f>
        <v>0</v>
      </c>
      <c r="BG106" s="158">
        <f>IF(N106="zákl. přenesená",J106,0)</f>
        <v>0</v>
      </c>
      <c r="BH106" s="158">
        <f>IF(N106="sníž. přenesená",J106,0)</f>
        <v>0</v>
      </c>
      <c r="BI106" s="158">
        <f>IF(N106="nulová",J106,0)</f>
        <v>0</v>
      </c>
      <c r="BJ106" s="16" t="s">
        <v>75</v>
      </c>
      <c r="BK106" s="158">
        <f>ROUND(I106*H106,2)</f>
        <v>0</v>
      </c>
      <c r="BL106" s="16" t="s">
        <v>161</v>
      </c>
      <c r="BM106" s="16" t="s">
        <v>166</v>
      </c>
    </row>
    <row r="107" spans="2:65" s="1" customFormat="1" ht="16.5" customHeight="1">
      <c r="B107" s="146"/>
      <c r="C107" s="147" t="s">
        <v>167</v>
      </c>
      <c r="D107" s="147" t="s">
        <v>156</v>
      </c>
      <c r="E107" s="148" t="s">
        <v>168</v>
      </c>
      <c r="F107" s="149" t="s">
        <v>169</v>
      </c>
      <c r="G107" s="150" t="s">
        <v>170</v>
      </c>
      <c r="H107" s="151">
        <v>1259.7</v>
      </c>
      <c r="I107" s="152"/>
      <c r="J107" s="153">
        <f>ROUND(I107*H107,2)</f>
        <v>0</v>
      </c>
      <c r="K107" s="149" t="s">
        <v>160</v>
      </c>
      <c r="L107" s="30"/>
      <c r="M107" s="154" t="s">
        <v>1</v>
      </c>
      <c r="N107" s="155" t="s">
        <v>38</v>
      </c>
      <c r="O107" s="49"/>
      <c r="P107" s="156">
        <f>O107*H107</f>
        <v>0</v>
      </c>
      <c r="Q107" s="156">
        <v>0</v>
      </c>
      <c r="R107" s="156">
        <f>Q107*H107</f>
        <v>0</v>
      </c>
      <c r="S107" s="156">
        <v>0</v>
      </c>
      <c r="T107" s="157">
        <f>S107*H107</f>
        <v>0</v>
      </c>
      <c r="AR107" s="16" t="s">
        <v>161</v>
      </c>
      <c r="AT107" s="16" t="s">
        <v>156</v>
      </c>
      <c r="AU107" s="16" t="s">
        <v>77</v>
      </c>
      <c r="AY107" s="16" t="s">
        <v>154</v>
      </c>
      <c r="BE107" s="158">
        <f>IF(N107="základní",J107,0)</f>
        <v>0</v>
      </c>
      <c r="BF107" s="158">
        <f>IF(N107="snížená",J107,0)</f>
        <v>0</v>
      </c>
      <c r="BG107" s="158">
        <f>IF(N107="zákl. přenesená",J107,0)</f>
        <v>0</v>
      </c>
      <c r="BH107" s="158">
        <f>IF(N107="sníž. přenesená",J107,0)</f>
        <v>0</v>
      </c>
      <c r="BI107" s="158">
        <f>IF(N107="nulová",J107,0)</f>
        <v>0</v>
      </c>
      <c r="BJ107" s="16" t="s">
        <v>75</v>
      </c>
      <c r="BK107" s="158">
        <f>ROUND(I107*H107,2)</f>
        <v>0</v>
      </c>
      <c r="BL107" s="16" t="s">
        <v>161</v>
      </c>
      <c r="BM107" s="16" t="s">
        <v>171</v>
      </c>
    </row>
    <row r="108" spans="2:65" s="12" customFormat="1" ht="10.199999999999999">
      <c r="B108" s="159"/>
      <c r="D108" s="160" t="s">
        <v>172</v>
      </c>
      <c r="E108" s="161" t="s">
        <v>1</v>
      </c>
      <c r="F108" s="162" t="s">
        <v>173</v>
      </c>
      <c r="H108" s="161" t="s">
        <v>1</v>
      </c>
      <c r="I108" s="163"/>
      <c r="L108" s="159"/>
      <c r="M108" s="164"/>
      <c r="N108" s="165"/>
      <c r="O108" s="165"/>
      <c r="P108" s="165"/>
      <c r="Q108" s="165"/>
      <c r="R108" s="165"/>
      <c r="S108" s="165"/>
      <c r="T108" s="166"/>
      <c r="AT108" s="161" t="s">
        <v>172</v>
      </c>
      <c r="AU108" s="161" t="s">
        <v>77</v>
      </c>
      <c r="AV108" s="12" t="s">
        <v>75</v>
      </c>
      <c r="AW108" s="12" t="s">
        <v>30</v>
      </c>
      <c r="AX108" s="12" t="s">
        <v>67</v>
      </c>
      <c r="AY108" s="161" t="s">
        <v>154</v>
      </c>
    </row>
    <row r="109" spans="2:65" s="13" customFormat="1" ht="10.199999999999999">
      <c r="B109" s="167"/>
      <c r="D109" s="160" t="s">
        <v>172</v>
      </c>
      <c r="E109" s="168" t="s">
        <v>1</v>
      </c>
      <c r="F109" s="169" t="s">
        <v>174</v>
      </c>
      <c r="H109" s="170">
        <v>1259.7</v>
      </c>
      <c r="I109" s="171"/>
      <c r="L109" s="167"/>
      <c r="M109" s="172"/>
      <c r="N109" s="173"/>
      <c r="O109" s="173"/>
      <c r="P109" s="173"/>
      <c r="Q109" s="173"/>
      <c r="R109" s="173"/>
      <c r="S109" s="173"/>
      <c r="T109" s="174"/>
      <c r="AT109" s="168" t="s">
        <v>172</v>
      </c>
      <c r="AU109" s="168" t="s">
        <v>77</v>
      </c>
      <c r="AV109" s="13" t="s">
        <v>77</v>
      </c>
      <c r="AW109" s="13" t="s">
        <v>30</v>
      </c>
      <c r="AX109" s="13" t="s">
        <v>67</v>
      </c>
      <c r="AY109" s="168" t="s">
        <v>154</v>
      </c>
    </row>
    <row r="110" spans="2:65" s="14" customFormat="1" ht="10.199999999999999">
      <c r="B110" s="175"/>
      <c r="D110" s="160" t="s">
        <v>172</v>
      </c>
      <c r="E110" s="176" t="s">
        <v>1</v>
      </c>
      <c r="F110" s="177" t="s">
        <v>175</v>
      </c>
      <c r="H110" s="178">
        <v>1259.7</v>
      </c>
      <c r="I110" s="179"/>
      <c r="L110" s="175"/>
      <c r="M110" s="180"/>
      <c r="N110" s="181"/>
      <c r="O110" s="181"/>
      <c r="P110" s="181"/>
      <c r="Q110" s="181"/>
      <c r="R110" s="181"/>
      <c r="S110" s="181"/>
      <c r="T110" s="182"/>
      <c r="AT110" s="176" t="s">
        <v>172</v>
      </c>
      <c r="AU110" s="176" t="s">
        <v>77</v>
      </c>
      <c r="AV110" s="14" t="s">
        <v>161</v>
      </c>
      <c r="AW110" s="14" t="s">
        <v>30</v>
      </c>
      <c r="AX110" s="14" t="s">
        <v>75</v>
      </c>
      <c r="AY110" s="176" t="s">
        <v>154</v>
      </c>
    </row>
    <row r="111" spans="2:65" s="1" customFormat="1" ht="16.5" customHeight="1">
      <c r="B111" s="146"/>
      <c r="C111" s="147" t="s">
        <v>161</v>
      </c>
      <c r="D111" s="147" t="s">
        <v>156</v>
      </c>
      <c r="E111" s="148" t="s">
        <v>176</v>
      </c>
      <c r="F111" s="149" t="s">
        <v>177</v>
      </c>
      <c r="G111" s="150" t="s">
        <v>170</v>
      </c>
      <c r="H111" s="151">
        <v>1259.7</v>
      </c>
      <c r="I111" s="152"/>
      <c r="J111" s="153">
        <f>ROUND(I111*H111,2)</f>
        <v>0</v>
      </c>
      <c r="K111" s="149" t="s">
        <v>160</v>
      </c>
      <c r="L111" s="30"/>
      <c r="M111" s="154" t="s">
        <v>1</v>
      </c>
      <c r="N111" s="155" t="s">
        <v>38</v>
      </c>
      <c r="O111" s="49"/>
      <c r="P111" s="156">
        <f>O111*H111</f>
        <v>0</v>
      </c>
      <c r="Q111" s="156">
        <v>0</v>
      </c>
      <c r="R111" s="156">
        <f>Q111*H111</f>
        <v>0</v>
      </c>
      <c r="S111" s="156">
        <v>0</v>
      </c>
      <c r="T111" s="157">
        <f>S111*H111</f>
        <v>0</v>
      </c>
      <c r="AR111" s="16" t="s">
        <v>161</v>
      </c>
      <c r="AT111" s="16" t="s">
        <v>156</v>
      </c>
      <c r="AU111" s="16" t="s">
        <v>77</v>
      </c>
      <c r="AY111" s="16" t="s">
        <v>154</v>
      </c>
      <c r="BE111" s="158">
        <f>IF(N111="základní",J111,0)</f>
        <v>0</v>
      </c>
      <c r="BF111" s="158">
        <f>IF(N111="snížená",J111,0)</f>
        <v>0</v>
      </c>
      <c r="BG111" s="158">
        <f>IF(N111="zákl. přenesená",J111,0)</f>
        <v>0</v>
      </c>
      <c r="BH111" s="158">
        <f>IF(N111="sníž. přenesená",J111,0)</f>
        <v>0</v>
      </c>
      <c r="BI111" s="158">
        <f>IF(N111="nulová",J111,0)</f>
        <v>0</v>
      </c>
      <c r="BJ111" s="16" t="s">
        <v>75</v>
      </c>
      <c r="BK111" s="158">
        <f>ROUND(I111*H111,2)</f>
        <v>0</v>
      </c>
      <c r="BL111" s="16" t="s">
        <v>161</v>
      </c>
      <c r="BM111" s="16" t="s">
        <v>178</v>
      </c>
    </row>
    <row r="112" spans="2:65" s="1" customFormat="1" ht="16.5" customHeight="1">
      <c r="B112" s="146"/>
      <c r="C112" s="147" t="s">
        <v>179</v>
      </c>
      <c r="D112" s="147" t="s">
        <v>156</v>
      </c>
      <c r="E112" s="148" t="s">
        <v>180</v>
      </c>
      <c r="F112" s="149" t="s">
        <v>181</v>
      </c>
      <c r="G112" s="150" t="s">
        <v>170</v>
      </c>
      <c r="H112" s="151">
        <v>72</v>
      </c>
      <c r="I112" s="152"/>
      <c r="J112" s="153">
        <f>ROUND(I112*H112,2)</f>
        <v>0</v>
      </c>
      <c r="K112" s="149" t="s">
        <v>160</v>
      </c>
      <c r="L112" s="30"/>
      <c r="M112" s="154" t="s">
        <v>1</v>
      </c>
      <c r="N112" s="155" t="s">
        <v>38</v>
      </c>
      <c r="O112" s="49"/>
      <c r="P112" s="156">
        <f>O112*H112</f>
        <v>0</v>
      </c>
      <c r="Q112" s="156">
        <v>0</v>
      </c>
      <c r="R112" s="156">
        <f>Q112*H112</f>
        <v>0</v>
      </c>
      <c r="S112" s="156">
        <v>0</v>
      </c>
      <c r="T112" s="157">
        <f>S112*H112</f>
        <v>0</v>
      </c>
      <c r="AR112" s="16" t="s">
        <v>161</v>
      </c>
      <c r="AT112" s="16" t="s">
        <v>156</v>
      </c>
      <c r="AU112" s="16" t="s">
        <v>77</v>
      </c>
      <c r="AY112" s="16" t="s">
        <v>154</v>
      </c>
      <c r="BE112" s="158">
        <f>IF(N112="základní",J112,0)</f>
        <v>0</v>
      </c>
      <c r="BF112" s="158">
        <f>IF(N112="snížená",J112,0)</f>
        <v>0</v>
      </c>
      <c r="BG112" s="158">
        <f>IF(N112="zákl. přenesená",J112,0)</f>
        <v>0</v>
      </c>
      <c r="BH112" s="158">
        <f>IF(N112="sníž. přenesená",J112,0)</f>
        <v>0</v>
      </c>
      <c r="BI112" s="158">
        <f>IF(N112="nulová",J112,0)</f>
        <v>0</v>
      </c>
      <c r="BJ112" s="16" t="s">
        <v>75</v>
      </c>
      <c r="BK112" s="158">
        <f>ROUND(I112*H112,2)</f>
        <v>0</v>
      </c>
      <c r="BL112" s="16" t="s">
        <v>161</v>
      </c>
      <c r="BM112" s="16" t="s">
        <v>182</v>
      </c>
    </row>
    <row r="113" spans="2:65" s="12" customFormat="1" ht="10.199999999999999">
      <c r="B113" s="159"/>
      <c r="D113" s="160" t="s">
        <v>172</v>
      </c>
      <c r="E113" s="161" t="s">
        <v>1</v>
      </c>
      <c r="F113" s="162" t="s">
        <v>173</v>
      </c>
      <c r="H113" s="161" t="s">
        <v>1</v>
      </c>
      <c r="I113" s="163"/>
      <c r="L113" s="159"/>
      <c r="M113" s="164"/>
      <c r="N113" s="165"/>
      <c r="O113" s="165"/>
      <c r="P113" s="165"/>
      <c r="Q113" s="165"/>
      <c r="R113" s="165"/>
      <c r="S113" s="165"/>
      <c r="T113" s="166"/>
      <c r="AT113" s="161" t="s">
        <v>172</v>
      </c>
      <c r="AU113" s="161" t="s">
        <v>77</v>
      </c>
      <c r="AV113" s="12" t="s">
        <v>75</v>
      </c>
      <c r="AW113" s="12" t="s">
        <v>30</v>
      </c>
      <c r="AX113" s="12" t="s">
        <v>67</v>
      </c>
      <c r="AY113" s="161" t="s">
        <v>154</v>
      </c>
    </row>
    <row r="114" spans="2:65" s="13" customFormat="1" ht="10.199999999999999">
      <c r="B114" s="167"/>
      <c r="D114" s="160" t="s">
        <v>172</v>
      </c>
      <c r="E114" s="168" t="s">
        <v>1</v>
      </c>
      <c r="F114" s="169" t="s">
        <v>183</v>
      </c>
      <c r="H114" s="170">
        <v>72</v>
      </c>
      <c r="I114" s="171"/>
      <c r="L114" s="167"/>
      <c r="M114" s="172"/>
      <c r="N114" s="173"/>
      <c r="O114" s="173"/>
      <c r="P114" s="173"/>
      <c r="Q114" s="173"/>
      <c r="R114" s="173"/>
      <c r="S114" s="173"/>
      <c r="T114" s="174"/>
      <c r="AT114" s="168" t="s">
        <v>172</v>
      </c>
      <c r="AU114" s="168" t="s">
        <v>77</v>
      </c>
      <c r="AV114" s="13" t="s">
        <v>77</v>
      </c>
      <c r="AW114" s="13" t="s">
        <v>30</v>
      </c>
      <c r="AX114" s="13" t="s">
        <v>67</v>
      </c>
      <c r="AY114" s="168" t="s">
        <v>154</v>
      </c>
    </row>
    <row r="115" spans="2:65" s="14" customFormat="1" ht="10.199999999999999">
      <c r="B115" s="175"/>
      <c r="D115" s="160" t="s">
        <v>172</v>
      </c>
      <c r="E115" s="176" t="s">
        <v>1</v>
      </c>
      <c r="F115" s="177" t="s">
        <v>175</v>
      </c>
      <c r="H115" s="178">
        <v>72</v>
      </c>
      <c r="I115" s="179"/>
      <c r="L115" s="175"/>
      <c r="M115" s="180"/>
      <c r="N115" s="181"/>
      <c r="O115" s="181"/>
      <c r="P115" s="181"/>
      <c r="Q115" s="181"/>
      <c r="R115" s="181"/>
      <c r="S115" s="181"/>
      <c r="T115" s="182"/>
      <c r="AT115" s="176" t="s">
        <v>172</v>
      </c>
      <c r="AU115" s="176" t="s">
        <v>77</v>
      </c>
      <c r="AV115" s="14" t="s">
        <v>161</v>
      </c>
      <c r="AW115" s="14" t="s">
        <v>30</v>
      </c>
      <c r="AX115" s="14" t="s">
        <v>75</v>
      </c>
      <c r="AY115" s="176" t="s">
        <v>154</v>
      </c>
    </row>
    <row r="116" spans="2:65" s="1" customFormat="1" ht="16.5" customHeight="1">
      <c r="B116" s="146"/>
      <c r="C116" s="147" t="s">
        <v>184</v>
      </c>
      <c r="D116" s="147" t="s">
        <v>156</v>
      </c>
      <c r="E116" s="148" t="s">
        <v>185</v>
      </c>
      <c r="F116" s="149" t="s">
        <v>186</v>
      </c>
      <c r="G116" s="150" t="s">
        <v>170</v>
      </c>
      <c r="H116" s="151">
        <v>72</v>
      </c>
      <c r="I116" s="152"/>
      <c r="J116" s="153">
        <f>ROUND(I116*H116,2)</f>
        <v>0</v>
      </c>
      <c r="K116" s="149" t="s">
        <v>160</v>
      </c>
      <c r="L116" s="30"/>
      <c r="M116" s="154" t="s">
        <v>1</v>
      </c>
      <c r="N116" s="155" t="s">
        <v>38</v>
      </c>
      <c r="O116" s="49"/>
      <c r="P116" s="156">
        <f>O116*H116</f>
        <v>0</v>
      </c>
      <c r="Q116" s="156">
        <v>0</v>
      </c>
      <c r="R116" s="156">
        <f>Q116*H116</f>
        <v>0</v>
      </c>
      <c r="S116" s="156">
        <v>0</v>
      </c>
      <c r="T116" s="157">
        <f>S116*H116</f>
        <v>0</v>
      </c>
      <c r="AR116" s="16" t="s">
        <v>161</v>
      </c>
      <c r="AT116" s="16" t="s">
        <v>156</v>
      </c>
      <c r="AU116" s="16" t="s">
        <v>77</v>
      </c>
      <c r="AY116" s="16" t="s">
        <v>154</v>
      </c>
      <c r="BE116" s="158">
        <f>IF(N116="základní",J116,0)</f>
        <v>0</v>
      </c>
      <c r="BF116" s="158">
        <f>IF(N116="snížená",J116,0)</f>
        <v>0</v>
      </c>
      <c r="BG116" s="158">
        <f>IF(N116="zákl. přenesená",J116,0)</f>
        <v>0</v>
      </c>
      <c r="BH116" s="158">
        <f>IF(N116="sníž. přenesená",J116,0)</f>
        <v>0</v>
      </c>
      <c r="BI116" s="158">
        <f>IF(N116="nulová",J116,0)</f>
        <v>0</v>
      </c>
      <c r="BJ116" s="16" t="s">
        <v>75</v>
      </c>
      <c r="BK116" s="158">
        <f>ROUND(I116*H116,2)</f>
        <v>0</v>
      </c>
      <c r="BL116" s="16" t="s">
        <v>161</v>
      </c>
      <c r="BM116" s="16" t="s">
        <v>187</v>
      </c>
    </row>
    <row r="117" spans="2:65" s="1" customFormat="1" ht="16.5" customHeight="1">
      <c r="B117" s="146"/>
      <c r="C117" s="147" t="s">
        <v>188</v>
      </c>
      <c r="D117" s="147" t="s">
        <v>156</v>
      </c>
      <c r="E117" s="148" t="s">
        <v>189</v>
      </c>
      <c r="F117" s="149" t="s">
        <v>190</v>
      </c>
      <c r="G117" s="150" t="s">
        <v>170</v>
      </c>
      <c r="H117" s="151">
        <v>1331.7</v>
      </c>
      <c r="I117" s="152"/>
      <c r="J117" s="153">
        <f>ROUND(I117*H117,2)</f>
        <v>0</v>
      </c>
      <c r="K117" s="149" t="s">
        <v>160</v>
      </c>
      <c r="L117" s="30"/>
      <c r="M117" s="154" t="s">
        <v>1</v>
      </c>
      <c r="N117" s="155" t="s">
        <v>38</v>
      </c>
      <c r="O117" s="49"/>
      <c r="P117" s="156">
        <f>O117*H117</f>
        <v>0</v>
      </c>
      <c r="Q117" s="156">
        <v>0</v>
      </c>
      <c r="R117" s="156">
        <f>Q117*H117</f>
        <v>0</v>
      </c>
      <c r="S117" s="156">
        <v>0</v>
      </c>
      <c r="T117" s="157">
        <f>S117*H117</f>
        <v>0</v>
      </c>
      <c r="AR117" s="16" t="s">
        <v>161</v>
      </c>
      <c r="AT117" s="16" t="s">
        <v>156</v>
      </c>
      <c r="AU117" s="16" t="s">
        <v>77</v>
      </c>
      <c r="AY117" s="16" t="s">
        <v>154</v>
      </c>
      <c r="BE117" s="158">
        <f>IF(N117="základní",J117,0)</f>
        <v>0</v>
      </c>
      <c r="BF117" s="158">
        <f>IF(N117="snížená",J117,0)</f>
        <v>0</v>
      </c>
      <c r="BG117" s="158">
        <f>IF(N117="zákl. přenesená",J117,0)</f>
        <v>0</v>
      </c>
      <c r="BH117" s="158">
        <f>IF(N117="sníž. přenesená",J117,0)</f>
        <v>0</v>
      </c>
      <c r="BI117" s="158">
        <f>IF(N117="nulová",J117,0)</f>
        <v>0</v>
      </c>
      <c r="BJ117" s="16" t="s">
        <v>75</v>
      </c>
      <c r="BK117" s="158">
        <f>ROUND(I117*H117,2)</f>
        <v>0</v>
      </c>
      <c r="BL117" s="16" t="s">
        <v>161</v>
      </c>
      <c r="BM117" s="16" t="s">
        <v>191</v>
      </c>
    </row>
    <row r="118" spans="2:65" s="13" customFormat="1" ht="10.199999999999999">
      <c r="B118" s="167"/>
      <c r="D118" s="160" t="s">
        <v>172</v>
      </c>
      <c r="E118" s="168" t="s">
        <v>1</v>
      </c>
      <c r="F118" s="169" t="s">
        <v>192</v>
      </c>
      <c r="H118" s="170">
        <v>1331.7</v>
      </c>
      <c r="I118" s="171"/>
      <c r="L118" s="167"/>
      <c r="M118" s="172"/>
      <c r="N118" s="173"/>
      <c r="O118" s="173"/>
      <c r="P118" s="173"/>
      <c r="Q118" s="173"/>
      <c r="R118" s="173"/>
      <c r="S118" s="173"/>
      <c r="T118" s="174"/>
      <c r="AT118" s="168" t="s">
        <v>172</v>
      </c>
      <c r="AU118" s="168" t="s">
        <v>77</v>
      </c>
      <c r="AV118" s="13" t="s">
        <v>77</v>
      </c>
      <c r="AW118" s="13" t="s">
        <v>30</v>
      </c>
      <c r="AX118" s="13" t="s">
        <v>67</v>
      </c>
      <c r="AY118" s="168" t="s">
        <v>154</v>
      </c>
    </row>
    <row r="119" spans="2:65" s="14" customFormat="1" ht="10.199999999999999">
      <c r="B119" s="175"/>
      <c r="D119" s="160" t="s">
        <v>172</v>
      </c>
      <c r="E119" s="176" t="s">
        <v>1</v>
      </c>
      <c r="F119" s="177" t="s">
        <v>175</v>
      </c>
      <c r="H119" s="178">
        <v>1331.7</v>
      </c>
      <c r="I119" s="179"/>
      <c r="L119" s="175"/>
      <c r="M119" s="180"/>
      <c r="N119" s="181"/>
      <c r="O119" s="181"/>
      <c r="P119" s="181"/>
      <c r="Q119" s="181"/>
      <c r="R119" s="181"/>
      <c r="S119" s="181"/>
      <c r="T119" s="182"/>
      <c r="AT119" s="176" t="s">
        <v>172</v>
      </c>
      <c r="AU119" s="176" t="s">
        <v>77</v>
      </c>
      <c r="AV119" s="14" t="s">
        <v>161</v>
      </c>
      <c r="AW119" s="14" t="s">
        <v>30</v>
      </c>
      <c r="AX119" s="14" t="s">
        <v>75</v>
      </c>
      <c r="AY119" s="176" t="s">
        <v>154</v>
      </c>
    </row>
    <row r="120" spans="2:65" s="1" customFormat="1" ht="16.5" customHeight="1">
      <c r="B120" s="146"/>
      <c r="C120" s="147" t="s">
        <v>193</v>
      </c>
      <c r="D120" s="147" t="s">
        <v>156</v>
      </c>
      <c r="E120" s="148" t="s">
        <v>194</v>
      </c>
      <c r="F120" s="149" t="s">
        <v>195</v>
      </c>
      <c r="G120" s="150" t="s">
        <v>196</v>
      </c>
      <c r="H120" s="151">
        <v>2929.74</v>
      </c>
      <c r="I120" s="152"/>
      <c r="J120" s="153">
        <f>ROUND(I120*H120,2)</f>
        <v>0</v>
      </c>
      <c r="K120" s="149" t="s">
        <v>160</v>
      </c>
      <c r="L120" s="30"/>
      <c r="M120" s="154" t="s">
        <v>1</v>
      </c>
      <c r="N120" s="155" t="s">
        <v>38</v>
      </c>
      <c r="O120" s="49"/>
      <c r="P120" s="156">
        <f>O120*H120</f>
        <v>0</v>
      </c>
      <c r="Q120" s="156">
        <v>0</v>
      </c>
      <c r="R120" s="156">
        <f>Q120*H120</f>
        <v>0</v>
      </c>
      <c r="S120" s="156">
        <v>0</v>
      </c>
      <c r="T120" s="157">
        <f>S120*H120</f>
        <v>0</v>
      </c>
      <c r="AR120" s="16" t="s">
        <v>161</v>
      </c>
      <c r="AT120" s="16" t="s">
        <v>156</v>
      </c>
      <c r="AU120" s="16" t="s">
        <v>77</v>
      </c>
      <c r="AY120" s="16" t="s">
        <v>154</v>
      </c>
      <c r="BE120" s="158">
        <f>IF(N120="základní",J120,0)</f>
        <v>0</v>
      </c>
      <c r="BF120" s="158">
        <f>IF(N120="snížená",J120,0)</f>
        <v>0</v>
      </c>
      <c r="BG120" s="158">
        <f>IF(N120="zákl. přenesená",J120,0)</f>
        <v>0</v>
      </c>
      <c r="BH120" s="158">
        <f>IF(N120="sníž. přenesená",J120,0)</f>
        <v>0</v>
      </c>
      <c r="BI120" s="158">
        <f>IF(N120="nulová",J120,0)</f>
        <v>0</v>
      </c>
      <c r="BJ120" s="16" t="s">
        <v>75</v>
      </c>
      <c r="BK120" s="158">
        <f>ROUND(I120*H120,2)</f>
        <v>0</v>
      </c>
      <c r="BL120" s="16" t="s">
        <v>161</v>
      </c>
      <c r="BM120" s="16" t="s">
        <v>197</v>
      </c>
    </row>
    <row r="121" spans="2:65" s="12" customFormat="1" ht="10.199999999999999">
      <c r="B121" s="159"/>
      <c r="D121" s="160" t="s">
        <v>172</v>
      </c>
      <c r="E121" s="161" t="s">
        <v>1</v>
      </c>
      <c r="F121" s="162" t="s">
        <v>198</v>
      </c>
      <c r="H121" s="161" t="s">
        <v>1</v>
      </c>
      <c r="I121" s="163"/>
      <c r="L121" s="159"/>
      <c r="M121" s="164"/>
      <c r="N121" s="165"/>
      <c r="O121" s="165"/>
      <c r="P121" s="165"/>
      <c r="Q121" s="165"/>
      <c r="R121" s="165"/>
      <c r="S121" s="165"/>
      <c r="T121" s="166"/>
      <c r="AT121" s="161" t="s">
        <v>172</v>
      </c>
      <c r="AU121" s="161" t="s">
        <v>77</v>
      </c>
      <c r="AV121" s="12" t="s">
        <v>75</v>
      </c>
      <c r="AW121" s="12" t="s">
        <v>30</v>
      </c>
      <c r="AX121" s="12" t="s">
        <v>67</v>
      </c>
      <c r="AY121" s="161" t="s">
        <v>154</v>
      </c>
    </row>
    <row r="122" spans="2:65" s="13" customFormat="1" ht="10.199999999999999">
      <c r="B122" s="167"/>
      <c r="D122" s="160" t="s">
        <v>172</v>
      </c>
      <c r="E122" s="168" t="s">
        <v>1</v>
      </c>
      <c r="F122" s="169" t="s">
        <v>199</v>
      </c>
      <c r="H122" s="170">
        <v>2929.74</v>
      </c>
      <c r="I122" s="171"/>
      <c r="L122" s="167"/>
      <c r="M122" s="172"/>
      <c r="N122" s="173"/>
      <c r="O122" s="173"/>
      <c r="P122" s="173"/>
      <c r="Q122" s="173"/>
      <c r="R122" s="173"/>
      <c r="S122" s="173"/>
      <c r="T122" s="174"/>
      <c r="AT122" s="168" t="s">
        <v>172</v>
      </c>
      <c r="AU122" s="168" t="s">
        <v>77</v>
      </c>
      <c r="AV122" s="13" t="s">
        <v>77</v>
      </c>
      <c r="AW122" s="13" t="s">
        <v>30</v>
      </c>
      <c r="AX122" s="13" t="s">
        <v>67</v>
      </c>
      <c r="AY122" s="168" t="s">
        <v>154</v>
      </c>
    </row>
    <row r="123" spans="2:65" s="14" customFormat="1" ht="10.199999999999999">
      <c r="B123" s="175"/>
      <c r="D123" s="160" t="s">
        <v>172</v>
      </c>
      <c r="E123" s="176" t="s">
        <v>1</v>
      </c>
      <c r="F123" s="177" t="s">
        <v>175</v>
      </c>
      <c r="H123" s="178">
        <v>2929.74</v>
      </c>
      <c r="I123" s="179"/>
      <c r="L123" s="175"/>
      <c r="M123" s="180"/>
      <c r="N123" s="181"/>
      <c r="O123" s="181"/>
      <c r="P123" s="181"/>
      <c r="Q123" s="181"/>
      <c r="R123" s="181"/>
      <c r="S123" s="181"/>
      <c r="T123" s="182"/>
      <c r="AT123" s="176" t="s">
        <v>172</v>
      </c>
      <c r="AU123" s="176" t="s">
        <v>77</v>
      </c>
      <c r="AV123" s="14" t="s">
        <v>161</v>
      </c>
      <c r="AW123" s="14" t="s">
        <v>30</v>
      </c>
      <c r="AX123" s="14" t="s">
        <v>75</v>
      </c>
      <c r="AY123" s="176" t="s">
        <v>154</v>
      </c>
    </row>
    <row r="124" spans="2:65" s="1" customFormat="1" ht="16.5" customHeight="1">
      <c r="B124" s="146"/>
      <c r="C124" s="147" t="s">
        <v>200</v>
      </c>
      <c r="D124" s="147" t="s">
        <v>156</v>
      </c>
      <c r="E124" s="148" t="s">
        <v>201</v>
      </c>
      <c r="F124" s="149" t="s">
        <v>202</v>
      </c>
      <c r="G124" s="150" t="s">
        <v>203</v>
      </c>
      <c r="H124" s="151">
        <v>1326</v>
      </c>
      <c r="I124" s="152"/>
      <c r="J124" s="153">
        <f>ROUND(I124*H124,2)</f>
        <v>0</v>
      </c>
      <c r="K124" s="149" t="s">
        <v>160</v>
      </c>
      <c r="L124" s="30"/>
      <c r="M124" s="154" t="s">
        <v>1</v>
      </c>
      <c r="N124" s="155" t="s">
        <v>38</v>
      </c>
      <c r="O124" s="49"/>
      <c r="P124" s="156">
        <f>O124*H124</f>
        <v>0</v>
      </c>
      <c r="Q124" s="156">
        <v>0</v>
      </c>
      <c r="R124" s="156">
        <f>Q124*H124</f>
        <v>0</v>
      </c>
      <c r="S124" s="156">
        <v>0</v>
      </c>
      <c r="T124" s="157">
        <f>S124*H124</f>
        <v>0</v>
      </c>
      <c r="AR124" s="16" t="s">
        <v>161</v>
      </c>
      <c r="AT124" s="16" t="s">
        <v>156</v>
      </c>
      <c r="AU124" s="16" t="s">
        <v>77</v>
      </c>
      <c r="AY124" s="16" t="s">
        <v>154</v>
      </c>
      <c r="BE124" s="158">
        <f>IF(N124="základní",J124,0)</f>
        <v>0</v>
      </c>
      <c r="BF124" s="158">
        <f>IF(N124="snížená",J124,0)</f>
        <v>0</v>
      </c>
      <c r="BG124" s="158">
        <f>IF(N124="zákl. přenesená",J124,0)</f>
        <v>0</v>
      </c>
      <c r="BH124" s="158">
        <f>IF(N124="sníž. přenesená",J124,0)</f>
        <v>0</v>
      </c>
      <c r="BI124" s="158">
        <f>IF(N124="nulová",J124,0)</f>
        <v>0</v>
      </c>
      <c r="BJ124" s="16" t="s">
        <v>75</v>
      </c>
      <c r="BK124" s="158">
        <f>ROUND(I124*H124,2)</f>
        <v>0</v>
      </c>
      <c r="BL124" s="16" t="s">
        <v>161</v>
      </c>
      <c r="BM124" s="16" t="s">
        <v>204</v>
      </c>
    </row>
    <row r="125" spans="2:65" s="12" customFormat="1" ht="10.199999999999999">
      <c r="B125" s="159"/>
      <c r="D125" s="160" t="s">
        <v>172</v>
      </c>
      <c r="E125" s="161" t="s">
        <v>1</v>
      </c>
      <c r="F125" s="162" t="s">
        <v>173</v>
      </c>
      <c r="H125" s="161" t="s">
        <v>1</v>
      </c>
      <c r="I125" s="163"/>
      <c r="L125" s="159"/>
      <c r="M125" s="164"/>
      <c r="N125" s="165"/>
      <c r="O125" s="165"/>
      <c r="P125" s="165"/>
      <c r="Q125" s="165"/>
      <c r="R125" s="165"/>
      <c r="S125" s="165"/>
      <c r="T125" s="166"/>
      <c r="AT125" s="161" t="s">
        <v>172</v>
      </c>
      <c r="AU125" s="161" t="s">
        <v>77</v>
      </c>
      <c r="AV125" s="12" t="s">
        <v>75</v>
      </c>
      <c r="AW125" s="12" t="s">
        <v>30</v>
      </c>
      <c r="AX125" s="12" t="s">
        <v>67</v>
      </c>
      <c r="AY125" s="161" t="s">
        <v>154</v>
      </c>
    </row>
    <row r="126" spans="2:65" s="13" customFormat="1" ht="10.199999999999999">
      <c r="B126" s="167"/>
      <c r="D126" s="160" t="s">
        <v>172</v>
      </c>
      <c r="E126" s="168" t="s">
        <v>1</v>
      </c>
      <c r="F126" s="169" t="s">
        <v>205</v>
      </c>
      <c r="H126" s="170">
        <v>1326</v>
      </c>
      <c r="I126" s="171"/>
      <c r="L126" s="167"/>
      <c r="M126" s="172"/>
      <c r="N126" s="173"/>
      <c r="O126" s="173"/>
      <c r="P126" s="173"/>
      <c r="Q126" s="173"/>
      <c r="R126" s="173"/>
      <c r="S126" s="173"/>
      <c r="T126" s="174"/>
      <c r="AT126" s="168" t="s">
        <v>172</v>
      </c>
      <c r="AU126" s="168" t="s">
        <v>77</v>
      </c>
      <c r="AV126" s="13" t="s">
        <v>77</v>
      </c>
      <c r="AW126" s="13" t="s">
        <v>30</v>
      </c>
      <c r="AX126" s="13" t="s">
        <v>67</v>
      </c>
      <c r="AY126" s="168" t="s">
        <v>154</v>
      </c>
    </row>
    <row r="127" spans="2:65" s="14" customFormat="1" ht="10.199999999999999">
      <c r="B127" s="175"/>
      <c r="D127" s="160" t="s">
        <v>172</v>
      </c>
      <c r="E127" s="176" t="s">
        <v>1</v>
      </c>
      <c r="F127" s="177" t="s">
        <v>175</v>
      </c>
      <c r="H127" s="178">
        <v>1326</v>
      </c>
      <c r="I127" s="179"/>
      <c r="L127" s="175"/>
      <c r="M127" s="180"/>
      <c r="N127" s="181"/>
      <c r="O127" s="181"/>
      <c r="P127" s="181"/>
      <c r="Q127" s="181"/>
      <c r="R127" s="181"/>
      <c r="S127" s="181"/>
      <c r="T127" s="182"/>
      <c r="AT127" s="176" t="s">
        <v>172</v>
      </c>
      <c r="AU127" s="176" t="s">
        <v>77</v>
      </c>
      <c r="AV127" s="14" t="s">
        <v>161</v>
      </c>
      <c r="AW127" s="14" t="s">
        <v>30</v>
      </c>
      <c r="AX127" s="14" t="s">
        <v>75</v>
      </c>
      <c r="AY127" s="176" t="s">
        <v>154</v>
      </c>
    </row>
    <row r="128" spans="2:65" s="11" customFormat="1" ht="22.8" customHeight="1">
      <c r="B128" s="133"/>
      <c r="D128" s="134" t="s">
        <v>66</v>
      </c>
      <c r="E128" s="144" t="s">
        <v>77</v>
      </c>
      <c r="F128" s="144" t="s">
        <v>206</v>
      </c>
      <c r="I128" s="136"/>
      <c r="J128" s="145">
        <f>BK128</f>
        <v>0</v>
      </c>
      <c r="L128" s="133"/>
      <c r="M128" s="138"/>
      <c r="N128" s="139"/>
      <c r="O128" s="139"/>
      <c r="P128" s="140">
        <f>SUM(P129:P248)</f>
        <v>0</v>
      </c>
      <c r="Q128" s="139"/>
      <c r="R128" s="140">
        <f>SUM(R129:R248)</f>
        <v>2023.2514002399998</v>
      </c>
      <c r="S128" s="139"/>
      <c r="T128" s="141">
        <f>SUM(T129:T248)</f>
        <v>0</v>
      </c>
      <c r="AR128" s="134" t="s">
        <v>75</v>
      </c>
      <c r="AT128" s="142" t="s">
        <v>66</v>
      </c>
      <c r="AU128" s="142" t="s">
        <v>75</v>
      </c>
      <c r="AY128" s="134" t="s">
        <v>154</v>
      </c>
      <c r="BK128" s="143">
        <f>SUM(BK129:BK248)</f>
        <v>0</v>
      </c>
    </row>
    <row r="129" spans="2:65" s="1" customFormat="1" ht="16.5" customHeight="1">
      <c r="B129" s="146"/>
      <c r="C129" s="147" t="s">
        <v>207</v>
      </c>
      <c r="D129" s="147" t="s">
        <v>156</v>
      </c>
      <c r="E129" s="148" t="s">
        <v>208</v>
      </c>
      <c r="F129" s="149" t="s">
        <v>209</v>
      </c>
      <c r="G129" s="150" t="s">
        <v>210</v>
      </c>
      <c r="H129" s="151">
        <v>320</v>
      </c>
      <c r="I129" s="152"/>
      <c r="J129" s="153">
        <f>ROUND(I129*H129,2)</f>
        <v>0</v>
      </c>
      <c r="K129" s="149" t="s">
        <v>160</v>
      </c>
      <c r="L129" s="30"/>
      <c r="M129" s="154" t="s">
        <v>1</v>
      </c>
      <c r="N129" s="155" t="s">
        <v>38</v>
      </c>
      <c r="O129" s="49"/>
      <c r="P129" s="156">
        <f>O129*H129</f>
        <v>0</v>
      </c>
      <c r="Q129" s="156">
        <v>4.0000000000000003E-5</v>
      </c>
      <c r="R129" s="156">
        <f>Q129*H129</f>
        <v>1.2800000000000001E-2</v>
      </c>
      <c r="S129" s="156">
        <v>0</v>
      </c>
      <c r="T129" s="157">
        <f>S129*H129</f>
        <v>0</v>
      </c>
      <c r="AR129" s="16" t="s">
        <v>161</v>
      </c>
      <c r="AT129" s="16" t="s">
        <v>156</v>
      </c>
      <c r="AU129" s="16" t="s">
        <v>77</v>
      </c>
      <c r="AY129" s="16" t="s">
        <v>154</v>
      </c>
      <c r="BE129" s="158">
        <f>IF(N129="základní",J129,0)</f>
        <v>0</v>
      </c>
      <c r="BF129" s="158">
        <f>IF(N129="snížená",J129,0)</f>
        <v>0</v>
      </c>
      <c r="BG129" s="158">
        <f>IF(N129="zákl. přenesená",J129,0)</f>
        <v>0</v>
      </c>
      <c r="BH129" s="158">
        <f>IF(N129="sníž. přenesená",J129,0)</f>
        <v>0</v>
      </c>
      <c r="BI129" s="158">
        <f>IF(N129="nulová",J129,0)</f>
        <v>0</v>
      </c>
      <c r="BJ129" s="16" t="s">
        <v>75</v>
      </c>
      <c r="BK129" s="158">
        <f>ROUND(I129*H129,2)</f>
        <v>0</v>
      </c>
      <c r="BL129" s="16" t="s">
        <v>161</v>
      </c>
      <c r="BM129" s="16" t="s">
        <v>211</v>
      </c>
    </row>
    <row r="130" spans="2:65" s="12" customFormat="1" ht="10.199999999999999">
      <c r="B130" s="159"/>
      <c r="D130" s="160" t="s">
        <v>172</v>
      </c>
      <c r="E130" s="161" t="s">
        <v>1</v>
      </c>
      <c r="F130" s="162" t="s">
        <v>212</v>
      </c>
      <c r="H130" s="161" t="s">
        <v>1</v>
      </c>
      <c r="I130" s="163"/>
      <c r="L130" s="159"/>
      <c r="M130" s="164"/>
      <c r="N130" s="165"/>
      <c r="O130" s="165"/>
      <c r="P130" s="165"/>
      <c r="Q130" s="165"/>
      <c r="R130" s="165"/>
      <c r="S130" s="165"/>
      <c r="T130" s="166"/>
      <c r="AT130" s="161" t="s">
        <v>172</v>
      </c>
      <c r="AU130" s="161" t="s">
        <v>77</v>
      </c>
      <c r="AV130" s="12" t="s">
        <v>75</v>
      </c>
      <c r="AW130" s="12" t="s">
        <v>30</v>
      </c>
      <c r="AX130" s="12" t="s">
        <v>67</v>
      </c>
      <c r="AY130" s="161" t="s">
        <v>154</v>
      </c>
    </row>
    <row r="131" spans="2:65" s="12" customFormat="1" ht="10.199999999999999">
      <c r="B131" s="159"/>
      <c r="D131" s="160" t="s">
        <v>172</v>
      </c>
      <c r="E131" s="161" t="s">
        <v>1</v>
      </c>
      <c r="F131" s="162" t="s">
        <v>213</v>
      </c>
      <c r="H131" s="161" t="s">
        <v>1</v>
      </c>
      <c r="I131" s="163"/>
      <c r="L131" s="159"/>
      <c r="M131" s="164"/>
      <c r="N131" s="165"/>
      <c r="O131" s="165"/>
      <c r="P131" s="165"/>
      <c r="Q131" s="165"/>
      <c r="R131" s="165"/>
      <c r="S131" s="165"/>
      <c r="T131" s="166"/>
      <c r="AT131" s="161" t="s">
        <v>172</v>
      </c>
      <c r="AU131" s="161" t="s">
        <v>77</v>
      </c>
      <c r="AV131" s="12" t="s">
        <v>75</v>
      </c>
      <c r="AW131" s="12" t="s">
        <v>30</v>
      </c>
      <c r="AX131" s="12" t="s">
        <v>67</v>
      </c>
      <c r="AY131" s="161" t="s">
        <v>154</v>
      </c>
    </row>
    <row r="132" spans="2:65" s="13" customFormat="1" ht="10.199999999999999">
      <c r="B132" s="167"/>
      <c r="D132" s="160" t="s">
        <v>172</v>
      </c>
      <c r="E132" s="168" t="s">
        <v>1</v>
      </c>
      <c r="F132" s="169" t="s">
        <v>214</v>
      </c>
      <c r="H132" s="170">
        <v>96</v>
      </c>
      <c r="I132" s="171"/>
      <c r="L132" s="167"/>
      <c r="M132" s="172"/>
      <c r="N132" s="173"/>
      <c r="O132" s="173"/>
      <c r="P132" s="173"/>
      <c r="Q132" s="173"/>
      <c r="R132" s="173"/>
      <c r="S132" s="173"/>
      <c r="T132" s="174"/>
      <c r="AT132" s="168" t="s">
        <v>172</v>
      </c>
      <c r="AU132" s="168" t="s">
        <v>77</v>
      </c>
      <c r="AV132" s="13" t="s">
        <v>77</v>
      </c>
      <c r="AW132" s="13" t="s">
        <v>30</v>
      </c>
      <c r="AX132" s="13" t="s">
        <v>67</v>
      </c>
      <c r="AY132" s="168" t="s">
        <v>154</v>
      </c>
    </row>
    <row r="133" spans="2:65" s="12" customFormat="1" ht="10.199999999999999">
      <c r="B133" s="159"/>
      <c r="D133" s="160" t="s">
        <v>172</v>
      </c>
      <c r="E133" s="161" t="s">
        <v>1</v>
      </c>
      <c r="F133" s="162" t="s">
        <v>215</v>
      </c>
      <c r="H133" s="161" t="s">
        <v>1</v>
      </c>
      <c r="I133" s="163"/>
      <c r="L133" s="159"/>
      <c r="M133" s="164"/>
      <c r="N133" s="165"/>
      <c r="O133" s="165"/>
      <c r="P133" s="165"/>
      <c r="Q133" s="165"/>
      <c r="R133" s="165"/>
      <c r="S133" s="165"/>
      <c r="T133" s="166"/>
      <c r="AT133" s="161" t="s">
        <v>172</v>
      </c>
      <c r="AU133" s="161" t="s">
        <v>77</v>
      </c>
      <c r="AV133" s="12" t="s">
        <v>75</v>
      </c>
      <c r="AW133" s="12" t="s">
        <v>30</v>
      </c>
      <c r="AX133" s="12" t="s">
        <v>67</v>
      </c>
      <c r="AY133" s="161" t="s">
        <v>154</v>
      </c>
    </row>
    <row r="134" spans="2:65" s="13" customFormat="1" ht="10.199999999999999">
      <c r="B134" s="167"/>
      <c r="D134" s="160" t="s">
        <v>172</v>
      </c>
      <c r="E134" s="168" t="s">
        <v>1</v>
      </c>
      <c r="F134" s="169" t="s">
        <v>216</v>
      </c>
      <c r="H134" s="170">
        <v>98</v>
      </c>
      <c r="I134" s="171"/>
      <c r="L134" s="167"/>
      <c r="M134" s="172"/>
      <c r="N134" s="173"/>
      <c r="O134" s="173"/>
      <c r="P134" s="173"/>
      <c r="Q134" s="173"/>
      <c r="R134" s="173"/>
      <c r="S134" s="173"/>
      <c r="T134" s="174"/>
      <c r="AT134" s="168" t="s">
        <v>172</v>
      </c>
      <c r="AU134" s="168" t="s">
        <v>77</v>
      </c>
      <c r="AV134" s="13" t="s">
        <v>77</v>
      </c>
      <c r="AW134" s="13" t="s">
        <v>30</v>
      </c>
      <c r="AX134" s="13" t="s">
        <v>67</v>
      </c>
      <c r="AY134" s="168" t="s">
        <v>154</v>
      </c>
    </row>
    <row r="135" spans="2:65" s="12" customFormat="1" ht="10.199999999999999">
      <c r="B135" s="159"/>
      <c r="D135" s="160" t="s">
        <v>172</v>
      </c>
      <c r="E135" s="161" t="s">
        <v>1</v>
      </c>
      <c r="F135" s="162" t="s">
        <v>217</v>
      </c>
      <c r="H135" s="161" t="s">
        <v>1</v>
      </c>
      <c r="I135" s="163"/>
      <c r="L135" s="159"/>
      <c r="M135" s="164"/>
      <c r="N135" s="165"/>
      <c r="O135" s="165"/>
      <c r="P135" s="165"/>
      <c r="Q135" s="165"/>
      <c r="R135" s="165"/>
      <c r="S135" s="165"/>
      <c r="T135" s="166"/>
      <c r="AT135" s="161" t="s">
        <v>172</v>
      </c>
      <c r="AU135" s="161" t="s">
        <v>77</v>
      </c>
      <c r="AV135" s="12" t="s">
        <v>75</v>
      </c>
      <c r="AW135" s="12" t="s">
        <v>30</v>
      </c>
      <c r="AX135" s="12" t="s">
        <v>67</v>
      </c>
      <c r="AY135" s="161" t="s">
        <v>154</v>
      </c>
    </row>
    <row r="136" spans="2:65" s="13" customFormat="1" ht="10.199999999999999">
      <c r="B136" s="167"/>
      <c r="D136" s="160" t="s">
        <v>172</v>
      </c>
      <c r="E136" s="168" t="s">
        <v>1</v>
      </c>
      <c r="F136" s="169" t="s">
        <v>218</v>
      </c>
      <c r="H136" s="170">
        <v>126</v>
      </c>
      <c r="I136" s="171"/>
      <c r="L136" s="167"/>
      <c r="M136" s="172"/>
      <c r="N136" s="173"/>
      <c r="O136" s="173"/>
      <c r="P136" s="173"/>
      <c r="Q136" s="173"/>
      <c r="R136" s="173"/>
      <c r="S136" s="173"/>
      <c r="T136" s="174"/>
      <c r="AT136" s="168" t="s">
        <v>172</v>
      </c>
      <c r="AU136" s="168" t="s">
        <v>77</v>
      </c>
      <c r="AV136" s="13" t="s">
        <v>77</v>
      </c>
      <c r="AW136" s="13" t="s">
        <v>30</v>
      </c>
      <c r="AX136" s="13" t="s">
        <v>67</v>
      </c>
      <c r="AY136" s="168" t="s">
        <v>154</v>
      </c>
    </row>
    <row r="137" spans="2:65" s="14" customFormat="1" ht="10.199999999999999">
      <c r="B137" s="175"/>
      <c r="D137" s="160" t="s">
        <v>172</v>
      </c>
      <c r="E137" s="176" t="s">
        <v>1</v>
      </c>
      <c r="F137" s="177" t="s">
        <v>175</v>
      </c>
      <c r="H137" s="178">
        <v>320</v>
      </c>
      <c r="I137" s="179"/>
      <c r="L137" s="175"/>
      <c r="M137" s="180"/>
      <c r="N137" s="181"/>
      <c r="O137" s="181"/>
      <c r="P137" s="181"/>
      <c r="Q137" s="181"/>
      <c r="R137" s="181"/>
      <c r="S137" s="181"/>
      <c r="T137" s="182"/>
      <c r="AT137" s="176" t="s">
        <v>172</v>
      </c>
      <c r="AU137" s="176" t="s">
        <v>77</v>
      </c>
      <c r="AV137" s="14" t="s">
        <v>161</v>
      </c>
      <c r="AW137" s="14" t="s">
        <v>30</v>
      </c>
      <c r="AX137" s="14" t="s">
        <v>75</v>
      </c>
      <c r="AY137" s="176" t="s">
        <v>154</v>
      </c>
    </row>
    <row r="138" spans="2:65" s="1" customFormat="1" ht="16.5" customHeight="1">
      <c r="B138" s="146"/>
      <c r="C138" s="147" t="s">
        <v>219</v>
      </c>
      <c r="D138" s="147" t="s">
        <v>156</v>
      </c>
      <c r="E138" s="148" t="s">
        <v>220</v>
      </c>
      <c r="F138" s="149" t="s">
        <v>221</v>
      </c>
      <c r="G138" s="150" t="s">
        <v>210</v>
      </c>
      <c r="H138" s="151">
        <v>126</v>
      </c>
      <c r="I138" s="152"/>
      <c r="J138" s="153">
        <f>ROUND(I138*H138,2)</f>
        <v>0</v>
      </c>
      <c r="K138" s="149" t="s">
        <v>160</v>
      </c>
      <c r="L138" s="30"/>
      <c r="M138" s="154" t="s">
        <v>1</v>
      </c>
      <c r="N138" s="155" t="s">
        <v>38</v>
      </c>
      <c r="O138" s="49"/>
      <c r="P138" s="156">
        <f>O138*H138</f>
        <v>0</v>
      </c>
      <c r="Q138" s="156">
        <v>0</v>
      </c>
      <c r="R138" s="156">
        <f>Q138*H138</f>
        <v>0</v>
      </c>
      <c r="S138" s="156">
        <v>0</v>
      </c>
      <c r="T138" s="157">
        <f>S138*H138</f>
        <v>0</v>
      </c>
      <c r="AR138" s="16" t="s">
        <v>161</v>
      </c>
      <c r="AT138" s="16" t="s">
        <v>156</v>
      </c>
      <c r="AU138" s="16" t="s">
        <v>77</v>
      </c>
      <c r="AY138" s="16" t="s">
        <v>154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6" t="s">
        <v>75</v>
      </c>
      <c r="BK138" s="158">
        <f>ROUND(I138*H138,2)</f>
        <v>0</v>
      </c>
      <c r="BL138" s="16" t="s">
        <v>161</v>
      </c>
      <c r="BM138" s="16" t="s">
        <v>222</v>
      </c>
    </row>
    <row r="139" spans="2:65" s="12" customFormat="1" ht="10.199999999999999">
      <c r="B139" s="159"/>
      <c r="D139" s="160" t="s">
        <v>172</v>
      </c>
      <c r="E139" s="161" t="s">
        <v>1</v>
      </c>
      <c r="F139" s="162" t="s">
        <v>212</v>
      </c>
      <c r="H139" s="161" t="s">
        <v>1</v>
      </c>
      <c r="I139" s="163"/>
      <c r="L139" s="159"/>
      <c r="M139" s="164"/>
      <c r="N139" s="165"/>
      <c r="O139" s="165"/>
      <c r="P139" s="165"/>
      <c r="Q139" s="165"/>
      <c r="R139" s="165"/>
      <c r="S139" s="165"/>
      <c r="T139" s="166"/>
      <c r="AT139" s="161" t="s">
        <v>172</v>
      </c>
      <c r="AU139" s="161" t="s">
        <v>77</v>
      </c>
      <c r="AV139" s="12" t="s">
        <v>75</v>
      </c>
      <c r="AW139" s="12" t="s">
        <v>30</v>
      </c>
      <c r="AX139" s="12" t="s">
        <v>67</v>
      </c>
      <c r="AY139" s="161" t="s">
        <v>154</v>
      </c>
    </row>
    <row r="140" spans="2:65" s="12" customFormat="1" ht="10.199999999999999">
      <c r="B140" s="159"/>
      <c r="D140" s="160" t="s">
        <v>172</v>
      </c>
      <c r="E140" s="161" t="s">
        <v>1</v>
      </c>
      <c r="F140" s="162" t="s">
        <v>217</v>
      </c>
      <c r="H140" s="161" t="s">
        <v>1</v>
      </c>
      <c r="I140" s="163"/>
      <c r="L140" s="159"/>
      <c r="M140" s="164"/>
      <c r="N140" s="165"/>
      <c r="O140" s="165"/>
      <c r="P140" s="165"/>
      <c r="Q140" s="165"/>
      <c r="R140" s="165"/>
      <c r="S140" s="165"/>
      <c r="T140" s="166"/>
      <c r="AT140" s="161" t="s">
        <v>172</v>
      </c>
      <c r="AU140" s="161" t="s">
        <v>77</v>
      </c>
      <c r="AV140" s="12" t="s">
        <v>75</v>
      </c>
      <c r="AW140" s="12" t="s">
        <v>30</v>
      </c>
      <c r="AX140" s="12" t="s">
        <v>67</v>
      </c>
      <c r="AY140" s="161" t="s">
        <v>154</v>
      </c>
    </row>
    <row r="141" spans="2:65" s="13" customFormat="1" ht="10.199999999999999">
      <c r="B141" s="167"/>
      <c r="D141" s="160" t="s">
        <v>172</v>
      </c>
      <c r="E141" s="168" t="s">
        <v>1</v>
      </c>
      <c r="F141" s="169" t="s">
        <v>218</v>
      </c>
      <c r="H141" s="170">
        <v>126</v>
      </c>
      <c r="I141" s="171"/>
      <c r="L141" s="167"/>
      <c r="M141" s="172"/>
      <c r="N141" s="173"/>
      <c r="O141" s="173"/>
      <c r="P141" s="173"/>
      <c r="Q141" s="173"/>
      <c r="R141" s="173"/>
      <c r="S141" s="173"/>
      <c r="T141" s="174"/>
      <c r="AT141" s="168" t="s">
        <v>172</v>
      </c>
      <c r="AU141" s="168" t="s">
        <v>77</v>
      </c>
      <c r="AV141" s="13" t="s">
        <v>77</v>
      </c>
      <c r="AW141" s="13" t="s">
        <v>30</v>
      </c>
      <c r="AX141" s="13" t="s">
        <v>67</v>
      </c>
      <c r="AY141" s="168" t="s">
        <v>154</v>
      </c>
    </row>
    <row r="142" spans="2:65" s="14" customFormat="1" ht="10.199999999999999">
      <c r="B142" s="175"/>
      <c r="D142" s="160" t="s">
        <v>172</v>
      </c>
      <c r="E142" s="176" t="s">
        <v>1</v>
      </c>
      <c r="F142" s="177" t="s">
        <v>175</v>
      </c>
      <c r="H142" s="178">
        <v>126</v>
      </c>
      <c r="I142" s="179"/>
      <c r="L142" s="175"/>
      <c r="M142" s="180"/>
      <c r="N142" s="181"/>
      <c r="O142" s="181"/>
      <c r="P142" s="181"/>
      <c r="Q142" s="181"/>
      <c r="R142" s="181"/>
      <c r="S142" s="181"/>
      <c r="T142" s="182"/>
      <c r="AT142" s="176" t="s">
        <v>172</v>
      </c>
      <c r="AU142" s="176" t="s">
        <v>77</v>
      </c>
      <c r="AV142" s="14" t="s">
        <v>161</v>
      </c>
      <c r="AW142" s="14" t="s">
        <v>30</v>
      </c>
      <c r="AX142" s="14" t="s">
        <v>75</v>
      </c>
      <c r="AY142" s="176" t="s">
        <v>154</v>
      </c>
    </row>
    <row r="143" spans="2:65" s="1" customFormat="1" ht="16.5" customHeight="1">
      <c r="B143" s="146"/>
      <c r="C143" s="147" t="s">
        <v>223</v>
      </c>
      <c r="D143" s="147" t="s">
        <v>156</v>
      </c>
      <c r="E143" s="148" t="s">
        <v>224</v>
      </c>
      <c r="F143" s="149" t="s">
        <v>225</v>
      </c>
      <c r="G143" s="150" t="s">
        <v>210</v>
      </c>
      <c r="H143" s="151">
        <v>194</v>
      </c>
      <c r="I143" s="152"/>
      <c r="J143" s="153">
        <f>ROUND(I143*H143,2)</f>
        <v>0</v>
      </c>
      <c r="K143" s="149" t="s">
        <v>160</v>
      </c>
      <c r="L143" s="30"/>
      <c r="M143" s="154" t="s">
        <v>1</v>
      </c>
      <c r="N143" s="155" t="s">
        <v>38</v>
      </c>
      <c r="O143" s="49"/>
      <c r="P143" s="156">
        <f>O143*H143</f>
        <v>0</v>
      </c>
      <c r="Q143" s="156">
        <v>0</v>
      </c>
      <c r="R143" s="156">
        <f>Q143*H143</f>
        <v>0</v>
      </c>
      <c r="S143" s="156">
        <v>0</v>
      </c>
      <c r="T143" s="157">
        <f>S143*H143</f>
        <v>0</v>
      </c>
      <c r="AR143" s="16" t="s">
        <v>161</v>
      </c>
      <c r="AT143" s="16" t="s">
        <v>156</v>
      </c>
      <c r="AU143" s="16" t="s">
        <v>77</v>
      </c>
      <c r="AY143" s="16" t="s">
        <v>154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6" t="s">
        <v>75</v>
      </c>
      <c r="BK143" s="158">
        <f>ROUND(I143*H143,2)</f>
        <v>0</v>
      </c>
      <c r="BL143" s="16" t="s">
        <v>161</v>
      </c>
      <c r="BM143" s="16" t="s">
        <v>226</v>
      </c>
    </row>
    <row r="144" spans="2:65" s="12" customFormat="1" ht="10.199999999999999">
      <c r="B144" s="159"/>
      <c r="D144" s="160" t="s">
        <v>172</v>
      </c>
      <c r="E144" s="161" t="s">
        <v>1</v>
      </c>
      <c r="F144" s="162" t="s">
        <v>212</v>
      </c>
      <c r="H144" s="161" t="s">
        <v>1</v>
      </c>
      <c r="I144" s="163"/>
      <c r="L144" s="159"/>
      <c r="M144" s="164"/>
      <c r="N144" s="165"/>
      <c r="O144" s="165"/>
      <c r="P144" s="165"/>
      <c r="Q144" s="165"/>
      <c r="R144" s="165"/>
      <c r="S144" s="165"/>
      <c r="T144" s="166"/>
      <c r="AT144" s="161" t="s">
        <v>172</v>
      </c>
      <c r="AU144" s="161" t="s">
        <v>77</v>
      </c>
      <c r="AV144" s="12" t="s">
        <v>75</v>
      </c>
      <c r="AW144" s="12" t="s">
        <v>30</v>
      </c>
      <c r="AX144" s="12" t="s">
        <v>67</v>
      </c>
      <c r="AY144" s="161" t="s">
        <v>154</v>
      </c>
    </row>
    <row r="145" spans="2:65" s="12" customFormat="1" ht="10.199999999999999">
      <c r="B145" s="159"/>
      <c r="D145" s="160" t="s">
        <v>172</v>
      </c>
      <c r="E145" s="161" t="s">
        <v>1</v>
      </c>
      <c r="F145" s="162" t="s">
        <v>213</v>
      </c>
      <c r="H145" s="161" t="s">
        <v>1</v>
      </c>
      <c r="I145" s="163"/>
      <c r="L145" s="159"/>
      <c r="M145" s="164"/>
      <c r="N145" s="165"/>
      <c r="O145" s="165"/>
      <c r="P145" s="165"/>
      <c r="Q145" s="165"/>
      <c r="R145" s="165"/>
      <c r="S145" s="165"/>
      <c r="T145" s="166"/>
      <c r="AT145" s="161" t="s">
        <v>172</v>
      </c>
      <c r="AU145" s="161" t="s">
        <v>77</v>
      </c>
      <c r="AV145" s="12" t="s">
        <v>75</v>
      </c>
      <c r="AW145" s="12" t="s">
        <v>30</v>
      </c>
      <c r="AX145" s="12" t="s">
        <v>67</v>
      </c>
      <c r="AY145" s="161" t="s">
        <v>154</v>
      </c>
    </row>
    <row r="146" spans="2:65" s="13" customFormat="1" ht="10.199999999999999">
      <c r="B146" s="167"/>
      <c r="D146" s="160" t="s">
        <v>172</v>
      </c>
      <c r="E146" s="168" t="s">
        <v>1</v>
      </c>
      <c r="F146" s="169" t="s">
        <v>214</v>
      </c>
      <c r="H146" s="170">
        <v>96</v>
      </c>
      <c r="I146" s="171"/>
      <c r="L146" s="167"/>
      <c r="M146" s="172"/>
      <c r="N146" s="173"/>
      <c r="O146" s="173"/>
      <c r="P146" s="173"/>
      <c r="Q146" s="173"/>
      <c r="R146" s="173"/>
      <c r="S146" s="173"/>
      <c r="T146" s="174"/>
      <c r="AT146" s="168" t="s">
        <v>172</v>
      </c>
      <c r="AU146" s="168" t="s">
        <v>77</v>
      </c>
      <c r="AV146" s="13" t="s">
        <v>77</v>
      </c>
      <c r="AW146" s="13" t="s">
        <v>30</v>
      </c>
      <c r="AX146" s="13" t="s">
        <v>67</v>
      </c>
      <c r="AY146" s="168" t="s">
        <v>154</v>
      </c>
    </row>
    <row r="147" spans="2:65" s="12" customFormat="1" ht="10.199999999999999">
      <c r="B147" s="159"/>
      <c r="D147" s="160" t="s">
        <v>172</v>
      </c>
      <c r="E147" s="161" t="s">
        <v>1</v>
      </c>
      <c r="F147" s="162" t="s">
        <v>215</v>
      </c>
      <c r="H147" s="161" t="s">
        <v>1</v>
      </c>
      <c r="I147" s="163"/>
      <c r="L147" s="159"/>
      <c r="M147" s="164"/>
      <c r="N147" s="165"/>
      <c r="O147" s="165"/>
      <c r="P147" s="165"/>
      <c r="Q147" s="165"/>
      <c r="R147" s="165"/>
      <c r="S147" s="165"/>
      <c r="T147" s="166"/>
      <c r="AT147" s="161" t="s">
        <v>172</v>
      </c>
      <c r="AU147" s="161" t="s">
        <v>77</v>
      </c>
      <c r="AV147" s="12" t="s">
        <v>75</v>
      </c>
      <c r="AW147" s="12" t="s">
        <v>30</v>
      </c>
      <c r="AX147" s="12" t="s">
        <v>67</v>
      </c>
      <c r="AY147" s="161" t="s">
        <v>154</v>
      </c>
    </row>
    <row r="148" spans="2:65" s="13" customFormat="1" ht="10.199999999999999">
      <c r="B148" s="167"/>
      <c r="D148" s="160" t="s">
        <v>172</v>
      </c>
      <c r="E148" s="168" t="s">
        <v>1</v>
      </c>
      <c r="F148" s="169" t="s">
        <v>216</v>
      </c>
      <c r="H148" s="170">
        <v>98</v>
      </c>
      <c r="I148" s="171"/>
      <c r="L148" s="167"/>
      <c r="M148" s="172"/>
      <c r="N148" s="173"/>
      <c r="O148" s="173"/>
      <c r="P148" s="173"/>
      <c r="Q148" s="173"/>
      <c r="R148" s="173"/>
      <c r="S148" s="173"/>
      <c r="T148" s="174"/>
      <c r="AT148" s="168" t="s">
        <v>172</v>
      </c>
      <c r="AU148" s="168" t="s">
        <v>77</v>
      </c>
      <c r="AV148" s="13" t="s">
        <v>77</v>
      </c>
      <c r="AW148" s="13" t="s">
        <v>30</v>
      </c>
      <c r="AX148" s="13" t="s">
        <v>67</v>
      </c>
      <c r="AY148" s="168" t="s">
        <v>154</v>
      </c>
    </row>
    <row r="149" spans="2:65" s="14" customFormat="1" ht="10.199999999999999">
      <c r="B149" s="175"/>
      <c r="D149" s="160" t="s">
        <v>172</v>
      </c>
      <c r="E149" s="176" t="s">
        <v>1</v>
      </c>
      <c r="F149" s="177" t="s">
        <v>175</v>
      </c>
      <c r="H149" s="178">
        <v>194</v>
      </c>
      <c r="I149" s="179"/>
      <c r="L149" s="175"/>
      <c r="M149" s="180"/>
      <c r="N149" s="181"/>
      <c r="O149" s="181"/>
      <c r="P149" s="181"/>
      <c r="Q149" s="181"/>
      <c r="R149" s="181"/>
      <c r="S149" s="181"/>
      <c r="T149" s="182"/>
      <c r="AT149" s="176" t="s">
        <v>172</v>
      </c>
      <c r="AU149" s="176" t="s">
        <v>77</v>
      </c>
      <c r="AV149" s="14" t="s">
        <v>161</v>
      </c>
      <c r="AW149" s="14" t="s">
        <v>30</v>
      </c>
      <c r="AX149" s="14" t="s">
        <v>75</v>
      </c>
      <c r="AY149" s="176" t="s">
        <v>154</v>
      </c>
    </row>
    <row r="150" spans="2:65" s="1" customFormat="1" ht="16.5" customHeight="1">
      <c r="B150" s="146"/>
      <c r="C150" s="183" t="s">
        <v>227</v>
      </c>
      <c r="D150" s="183" t="s">
        <v>228</v>
      </c>
      <c r="E150" s="184" t="s">
        <v>229</v>
      </c>
      <c r="F150" s="185" t="s">
        <v>230</v>
      </c>
      <c r="G150" s="186" t="s">
        <v>170</v>
      </c>
      <c r="H150" s="187">
        <v>213.75399999999999</v>
      </c>
      <c r="I150" s="188"/>
      <c r="J150" s="189">
        <f>ROUND(I150*H150,2)</f>
        <v>0</v>
      </c>
      <c r="K150" s="185" t="s">
        <v>1</v>
      </c>
      <c r="L150" s="190"/>
      <c r="M150" s="191" t="s">
        <v>1</v>
      </c>
      <c r="N150" s="192" t="s">
        <v>38</v>
      </c>
      <c r="O150" s="49"/>
      <c r="P150" s="156">
        <f>O150*H150</f>
        <v>0</v>
      </c>
      <c r="Q150" s="156">
        <v>2.4289999999999998</v>
      </c>
      <c r="R150" s="156">
        <f>Q150*H150</f>
        <v>519.20846599999993</v>
      </c>
      <c r="S150" s="156">
        <v>0</v>
      </c>
      <c r="T150" s="157">
        <f>S150*H150</f>
        <v>0</v>
      </c>
      <c r="AR150" s="16" t="s">
        <v>193</v>
      </c>
      <c r="AT150" s="16" t="s">
        <v>228</v>
      </c>
      <c r="AU150" s="16" t="s">
        <v>77</v>
      </c>
      <c r="AY150" s="16" t="s">
        <v>154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6" t="s">
        <v>75</v>
      </c>
      <c r="BK150" s="158">
        <f>ROUND(I150*H150,2)</f>
        <v>0</v>
      </c>
      <c r="BL150" s="16" t="s">
        <v>161</v>
      </c>
      <c r="BM150" s="16" t="s">
        <v>231</v>
      </c>
    </row>
    <row r="151" spans="2:65" s="12" customFormat="1" ht="10.199999999999999">
      <c r="B151" s="159"/>
      <c r="D151" s="160" t="s">
        <v>172</v>
      </c>
      <c r="E151" s="161" t="s">
        <v>1</v>
      </c>
      <c r="F151" s="162" t="s">
        <v>212</v>
      </c>
      <c r="H151" s="161" t="s">
        <v>1</v>
      </c>
      <c r="I151" s="163"/>
      <c r="L151" s="159"/>
      <c r="M151" s="164"/>
      <c r="N151" s="165"/>
      <c r="O151" s="165"/>
      <c r="P151" s="165"/>
      <c r="Q151" s="165"/>
      <c r="R151" s="165"/>
      <c r="S151" s="165"/>
      <c r="T151" s="166"/>
      <c r="AT151" s="161" t="s">
        <v>172</v>
      </c>
      <c r="AU151" s="161" t="s">
        <v>77</v>
      </c>
      <c r="AV151" s="12" t="s">
        <v>75</v>
      </c>
      <c r="AW151" s="12" t="s">
        <v>30</v>
      </c>
      <c r="AX151" s="12" t="s">
        <v>67</v>
      </c>
      <c r="AY151" s="161" t="s">
        <v>154</v>
      </c>
    </row>
    <row r="152" spans="2:65" s="12" customFormat="1" ht="10.199999999999999">
      <c r="B152" s="159"/>
      <c r="D152" s="160" t="s">
        <v>172</v>
      </c>
      <c r="E152" s="161" t="s">
        <v>1</v>
      </c>
      <c r="F152" s="162" t="s">
        <v>213</v>
      </c>
      <c r="H152" s="161" t="s">
        <v>1</v>
      </c>
      <c r="I152" s="163"/>
      <c r="L152" s="159"/>
      <c r="M152" s="164"/>
      <c r="N152" s="165"/>
      <c r="O152" s="165"/>
      <c r="P152" s="165"/>
      <c r="Q152" s="165"/>
      <c r="R152" s="165"/>
      <c r="S152" s="165"/>
      <c r="T152" s="166"/>
      <c r="AT152" s="161" t="s">
        <v>172</v>
      </c>
      <c r="AU152" s="161" t="s">
        <v>77</v>
      </c>
      <c r="AV152" s="12" t="s">
        <v>75</v>
      </c>
      <c r="AW152" s="12" t="s">
        <v>30</v>
      </c>
      <c r="AX152" s="12" t="s">
        <v>67</v>
      </c>
      <c r="AY152" s="161" t="s">
        <v>154</v>
      </c>
    </row>
    <row r="153" spans="2:65" s="13" customFormat="1" ht="10.199999999999999">
      <c r="B153" s="167"/>
      <c r="D153" s="160" t="s">
        <v>172</v>
      </c>
      <c r="E153" s="168" t="s">
        <v>1</v>
      </c>
      <c r="F153" s="169" t="s">
        <v>232</v>
      </c>
      <c r="H153" s="170">
        <v>64.126000000000005</v>
      </c>
      <c r="I153" s="171"/>
      <c r="L153" s="167"/>
      <c r="M153" s="172"/>
      <c r="N153" s="173"/>
      <c r="O153" s="173"/>
      <c r="P153" s="173"/>
      <c r="Q153" s="173"/>
      <c r="R153" s="173"/>
      <c r="S153" s="173"/>
      <c r="T153" s="174"/>
      <c r="AT153" s="168" t="s">
        <v>172</v>
      </c>
      <c r="AU153" s="168" t="s">
        <v>77</v>
      </c>
      <c r="AV153" s="13" t="s">
        <v>77</v>
      </c>
      <c r="AW153" s="13" t="s">
        <v>30</v>
      </c>
      <c r="AX153" s="13" t="s">
        <v>67</v>
      </c>
      <c r="AY153" s="168" t="s">
        <v>154</v>
      </c>
    </row>
    <row r="154" spans="2:65" s="12" customFormat="1" ht="10.199999999999999">
      <c r="B154" s="159"/>
      <c r="D154" s="160" t="s">
        <v>172</v>
      </c>
      <c r="E154" s="161" t="s">
        <v>1</v>
      </c>
      <c r="F154" s="162" t="s">
        <v>215</v>
      </c>
      <c r="H154" s="161" t="s">
        <v>1</v>
      </c>
      <c r="I154" s="163"/>
      <c r="L154" s="159"/>
      <c r="M154" s="164"/>
      <c r="N154" s="165"/>
      <c r="O154" s="165"/>
      <c r="P154" s="165"/>
      <c r="Q154" s="165"/>
      <c r="R154" s="165"/>
      <c r="S154" s="165"/>
      <c r="T154" s="166"/>
      <c r="AT154" s="161" t="s">
        <v>172</v>
      </c>
      <c r="AU154" s="161" t="s">
        <v>77</v>
      </c>
      <c r="AV154" s="12" t="s">
        <v>75</v>
      </c>
      <c r="AW154" s="12" t="s">
        <v>30</v>
      </c>
      <c r="AX154" s="12" t="s">
        <v>67</v>
      </c>
      <c r="AY154" s="161" t="s">
        <v>154</v>
      </c>
    </row>
    <row r="155" spans="2:65" s="13" customFormat="1" ht="10.199999999999999">
      <c r="B155" s="167"/>
      <c r="D155" s="160" t="s">
        <v>172</v>
      </c>
      <c r="E155" s="168" t="s">
        <v>1</v>
      </c>
      <c r="F155" s="169" t="s">
        <v>233</v>
      </c>
      <c r="H155" s="170">
        <v>65.462000000000003</v>
      </c>
      <c r="I155" s="171"/>
      <c r="L155" s="167"/>
      <c r="M155" s="172"/>
      <c r="N155" s="173"/>
      <c r="O155" s="173"/>
      <c r="P155" s="173"/>
      <c r="Q155" s="173"/>
      <c r="R155" s="173"/>
      <c r="S155" s="173"/>
      <c r="T155" s="174"/>
      <c r="AT155" s="168" t="s">
        <v>172</v>
      </c>
      <c r="AU155" s="168" t="s">
        <v>77</v>
      </c>
      <c r="AV155" s="13" t="s">
        <v>77</v>
      </c>
      <c r="AW155" s="13" t="s">
        <v>30</v>
      </c>
      <c r="AX155" s="13" t="s">
        <v>67</v>
      </c>
      <c r="AY155" s="168" t="s">
        <v>154</v>
      </c>
    </row>
    <row r="156" spans="2:65" s="12" customFormat="1" ht="10.199999999999999">
      <c r="B156" s="159"/>
      <c r="D156" s="160" t="s">
        <v>172</v>
      </c>
      <c r="E156" s="161" t="s">
        <v>1</v>
      </c>
      <c r="F156" s="162" t="s">
        <v>217</v>
      </c>
      <c r="H156" s="161" t="s">
        <v>1</v>
      </c>
      <c r="I156" s="163"/>
      <c r="L156" s="159"/>
      <c r="M156" s="164"/>
      <c r="N156" s="165"/>
      <c r="O156" s="165"/>
      <c r="P156" s="165"/>
      <c r="Q156" s="165"/>
      <c r="R156" s="165"/>
      <c r="S156" s="165"/>
      <c r="T156" s="166"/>
      <c r="AT156" s="161" t="s">
        <v>172</v>
      </c>
      <c r="AU156" s="161" t="s">
        <v>77</v>
      </c>
      <c r="AV156" s="12" t="s">
        <v>75</v>
      </c>
      <c r="AW156" s="12" t="s">
        <v>30</v>
      </c>
      <c r="AX156" s="12" t="s">
        <v>67</v>
      </c>
      <c r="AY156" s="161" t="s">
        <v>154</v>
      </c>
    </row>
    <row r="157" spans="2:65" s="13" customFormat="1" ht="10.199999999999999">
      <c r="B157" s="167"/>
      <c r="D157" s="160" t="s">
        <v>172</v>
      </c>
      <c r="E157" s="168" t="s">
        <v>1</v>
      </c>
      <c r="F157" s="169" t="s">
        <v>234</v>
      </c>
      <c r="H157" s="170">
        <v>84.165999999999997</v>
      </c>
      <c r="I157" s="171"/>
      <c r="L157" s="167"/>
      <c r="M157" s="172"/>
      <c r="N157" s="173"/>
      <c r="O157" s="173"/>
      <c r="P157" s="173"/>
      <c r="Q157" s="173"/>
      <c r="R157" s="173"/>
      <c r="S157" s="173"/>
      <c r="T157" s="174"/>
      <c r="AT157" s="168" t="s">
        <v>172</v>
      </c>
      <c r="AU157" s="168" t="s">
        <v>77</v>
      </c>
      <c r="AV157" s="13" t="s">
        <v>77</v>
      </c>
      <c r="AW157" s="13" t="s">
        <v>30</v>
      </c>
      <c r="AX157" s="13" t="s">
        <v>67</v>
      </c>
      <c r="AY157" s="168" t="s">
        <v>154</v>
      </c>
    </row>
    <row r="158" spans="2:65" s="14" customFormat="1" ht="10.199999999999999">
      <c r="B158" s="175"/>
      <c r="D158" s="160" t="s">
        <v>172</v>
      </c>
      <c r="E158" s="176" t="s">
        <v>1</v>
      </c>
      <c r="F158" s="177" t="s">
        <v>175</v>
      </c>
      <c r="H158" s="178">
        <v>213.75399999999999</v>
      </c>
      <c r="I158" s="179"/>
      <c r="L158" s="175"/>
      <c r="M158" s="180"/>
      <c r="N158" s="181"/>
      <c r="O158" s="181"/>
      <c r="P158" s="181"/>
      <c r="Q158" s="181"/>
      <c r="R158" s="181"/>
      <c r="S158" s="181"/>
      <c r="T158" s="182"/>
      <c r="AT158" s="176" t="s">
        <v>172</v>
      </c>
      <c r="AU158" s="176" t="s">
        <v>77</v>
      </c>
      <c r="AV158" s="14" t="s">
        <v>161</v>
      </c>
      <c r="AW158" s="14" t="s">
        <v>30</v>
      </c>
      <c r="AX158" s="14" t="s">
        <v>75</v>
      </c>
      <c r="AY158" s="176" t="s">
        <v>154</v>
      </c>
    </row>
    <row r="159" spans="2:65" s="1" customFormat="1" ht="16.5" customHeight="1">
      <c r="B159" s="146"/>
      <c r="C159" s="147" t="s">
        <v>235</v>
      </c>
      <c r="D159" s="147" t="s">
        <v>156</v>
      </c>
      <c r="E159" s="148" t="s">
        <v>236</v>
      </c>
      <c r="F159" s="149" t="s">
        <v>237</v>
      </c>
      <c r="G159" s="150" t="s">
        <v>196</v>
      </c>
      <c r="H159" s="151">
        <v>8.4710000000000001</v>
      </c>
      <c r="I159" s="152"/>
      <c r="J159" s="153">
        <f>ROUND(I159*H159,2)</f>
        <v>0</v>
      </c>
      <c r="K159" s="149" t="s">
        <v>160</v>
      </c>
      <c r="L159" s="30"/>
      <c r="M159" s="154" t="s">
        <v>1</v>
      </c>
      <c r="N159" s="155" t="s">
        <v>38</v>
      </c>
      <c r="O159" s="49"/>
      <c r="P159" s="156">
        <f>O159*H159</f>
        <v>0</v>
      </c>
      <c r="Q159" s="156">
        <v>1.1133200000000001</v>
      </c>
      <c r="R159" s="156">
        <f>Q159*H159</f>
        <v>9.4309337200000005</v>
      </c>
      <c r="S159" s="156">
        <v>0</v>
      </c>
      <c r="T159" s="157">
        <f>S159*H159</f>
        <v>0</v>
      </c>
      <c r="AR159" s="16" t="s">
        <v>161</v>
      </c>
      <c r="AT159" s="16" t="s">
        <v>156</v>
      </c>
      <c r="AU159" s="16" t="s">
        <v>77</v>
      </c>
      <c r="AY159" s="16" t="s">
        <v>154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6" t="s">
        <v>75</v>
      </c>
      <c r="BK159" s="158">
        <f>ROUND(I159*H159,2)</f>
        <v>0</v>
      </c>
      <c r="BL159" s="16" t="s">
        <v>161</v>
      </c>
      <c r="BM159" s="16" t="s">
        <v>238</v>
      </c>
    </row>
    <row r="160" spans="2:65" s="12" customFormat="1" ht="10.199999999999999">
      <c r="B160" s="159"/>
      <c r="D160" s="160" t="s">
        <v>172</v>
      </c>
      <c r="E160" s="161" t="s">
        <v>1</v>
      </c>
      <c r="F160" s="162" t="s">
        <v>212</v>
      </c>
      <c r="H160" s="161" t="s">
        <v>1</v>
      </c>
      <c r="I160" s="163"/>
      <c r="L160" s="159"/>
      <c r="M160" s="164"/>
      <c r="N160" s="165"/>
      <c r="O160" s="165"/>
      <c r="P160" s="165"/>
      <c r="Q160" s="165"/>
      <c r="R160" s="165"/>
      <c r="S160" s="165"/>
      <c r="T160" s="166"/>
      <c r="AT160" s="161" t="s">
        <v>172</v>
      </c>
      <c r="AU160" s="161" t="s">
        <v>77</v>
      </c>
      <c r="AV160" s="12" t="s">
        <v>75</v>
      </c>
      <c r="AW160" s="12" t="s">
        <v>30</v>
      </c>
      <c r="AX160" s="12" t="s">
        <v>67</v>
      </c>
      <c r="AY160" s="161" t="s">
        <v>154</v>
      </c>
    </row>
    <row r="161" spans="2:65" s="12" customFormat="1" ht="10.199999999999999">
      <c r="B161" s="159"/>
      <c r="D161" s="160" t="s">
        <v>172</v>
      </c>
      <c r="E161" s="161" t="s">
        <v>1</v>
      </c>
      <c r="F161" s="162" t="s">
        <v>213</v>
      </c>
      <c r="H161" s="161" t="s">
        <v>1</v>
      </c>
      <c r="I161" s="163"/>
      <c r="L161" s="159"/>
      <c r="M161" s="164"/>
      <c r="N161" s="165"/>
      <c r="O161" s="165"/>
      <c r="P161" s="165"/>
      <c r="Q161" s="165"/>
      <c r="R161" s="165"/>
      <c r="S161" s="165"/>
      <c r="T161" s="166"/>
      <c r="AT161" s="161" t="s">
        <v>172</v>
      </c>
      <c r="AU161" s="161" t="s">
        <v>77</v>
      </c>
      <c r="AV161" s="12" t="s">
        <v>75</v>
      </c>
      <c r="AW161" s="12" t="s">
        <v>30</v>
      </c>
      <c r="AX161" s="12" t="s">
        <v>67</v>
      </c>
      <c r="AY161" s="161" t="s">
        <v>154</v>
      </c>
    </row>
    <row r="162" spans="2:65" s="13" customFormat="1" ht="10.199999999999999">
      <c r="B162" s="167"/>
      <c r="D162" s="160" t="s">
        <v>172</v>
      </c>
      <c r="E162" s="168" t="s">
        <v>1</v>
      </c>
      <c r="F162" s="169" t="s">
        <v>239</v>
      </c>
      <c r="H162" s="170">
        <v>2.488</v>
      </c>
      <c r="I162" s="171"/>
      <c r="L162" s="167"/>
      <c r="M162" s="172"/>
      <c r="N162" s="173"/>
      <c r="O162" s="173"/>
      <c r="P162" s="173"/>
      <c r="Q162" s="173"/>
      <c r="R162" s="173"/>
      <c r="S162" s="173"/>
      <c r="T162" s="174"/>
      <c r="AT162" s="168" t="s">
        <v>172</v>
      </c>
      <c r="AU162" s="168" t="s">
        <v>77</v>
      </c>
      <c r="AV162" s="13" t="s">
        <v>77</v>
      </c>
      <c r="AW162" s="13" t="s">
        <v>30</v>
      </c>
      <c r="AX162" s="13" t="s">
        <v>67</v>
      </c>
      <c r="AY162" s="168" t="s">
        <v>154</v>
      </c>
    </row>
    <row r="163" spans="2:65" s="12" customFormat="1" ht="10.199999999999999">
      <c r="B163" s="159"/>
      <c r="D163" s="160" t="s">
        <v>172</v>
      </c>
      <c r="E163" s="161" t="s">
        <v>1</v>
      </c>
      <c r="F163" s="162" t="s">
        <v>215</v>
      </c>
      <c r="H163" s="161" t="s">
        <v>1</v>
      </c>
      <c r="I163" s="163"/>
      <c r="L163" s="159"/>
      <c r="M163" s="164"/>
      <c r="N163" s="165"/>
      <c r="O163" s="165"/>
      <c r="P163" s="165"/>
      <c r="Q163" s="165"/>
      <c r="R163" s="165"/>
      <c r="S163" s="165"/>
      <c r="T163" s="166"/>
      <c r="AT163" s="161" t="s">
        <v>172</v>
      </c>
      <c r="AU163" s="161" t="s">
        <v>77</v>
      </c>
      <c r="AV163" s="12" t="s">
        <v>75</v>
      </c>
      <c r="AW163" s="12" t="s">
        <v>30</v>
      </c>
      <c r="AX163" s="12" t="s">
        <v>67</v>
      </c>
      <c r="AY163" s="161" t="s">
        <v>154</v>
      </c>
    </row>
    <row r="164" spans="2:65" s="13" customFormat="1" ht="10.199999999999999">
      <c r="B164" s="167"/>
      <c r="D164" s="160" t="s">
        <v>172</v>
      </c>
      <c r="E164" s="168" t="s">
        <v>1</v>
      </c>
      <c r="F164" s="169" t="s">
        <v>240</v>
      </c>
      <c r="H164" s="170">
        <v>2.5459999999999998</v>
      </c>
      <c r="I164" s="171"/>
      <c r="L164" s="167"/>
      <c r="M164" s="172"/>
      <c r="N164" s="173"/>
      <c r="O164" s="173"/>
      <c r="P164" s="173"/>
      <c r="Q164" s="173"/>
      <c r="R164" s="173"/>
      <c r="S164" s="173"/>
      <c r="T164" s="174"/>
      <c r="AT164" s="168" t="s">
        <v>172</v>
      </c>
      <c r="AU164" s="168" t="s">
        <v>77</v>
      </c>
      <c r="AV164" s="13" t="s">
        <v>77</v>
      </c>
      <c r="AW164" s="13" t="s">
        <v>30</v>
      </c>
      <c r="AX164" s="13" t="s">
        <v>67</v>
      </c>
      <c r="AY164" s="168" t="s">
        <v>154</v>
      </c>
    </row>
    <row r="165" spans="2:65" s="12" customFormat="1" ht="10.199999999999999">
      <c r="B165" s="159"/>
      <c r="D165" s="160" t="s">
        <v>172</v>
      </c>
      <c r="E165" s="161" t="s">
        <v>1</v>
      </c>
      <c r="F165" s="162" t="s">
        <v>217</v>
      </c>
      <c r="H165" s="161" t="s">
        <v>1</v>
      </c>
      <c r="I165" s="163"/>
      <c r="L165" s="159"/>
      <c r="M165" s="164"/>
      <c r="N165" s="165"/>
      <c r="O165" s="165"/>
      <c r="P165" s="165"/>
      <c r="Q165" s="165"/>
      <c r="R165" s="165"/>
      <c r="S165" s="165"/>
      <c r="T165" s="166"/>
      <c r="AT165" s="161" t="s">
        <v>172</v>
      </c>
      <c r="AU165" s="161" t="s">
        <v>77</v>
      </c>
      <c r="AV165" s="12" t="s">
        <v>75</v>
      </c>
      <c r="AW165" s="12" t="s">
        <v>30</v>
      </c>
      <c r="AX165" s="12" t="s">
        <v>67</v>
      </c>
      <c r="AY165" s="161" t="s">
        <v>154</v>
      </c>
    </row>
    <row r="166" spans="2:65" s="13" customFormat="1" ht="10.199999999999999">
      <c r="B166" s="167"/>
      <c r="D166" s="160" t="s">
        <v>172</v>
      </c>
      <c r="E166" s="168" t="s">
        <v>1</v>
      </c>
      <c r="F166" s="169" t="s">
        <v>241</v>
      </c>
      <c r="H166" s="170">
        <v>3.4369999999999998</v>
      </c>
      <c r="I166" s="171"/>
      <c r="L166" s="167"/>
      <c r="M166" s="172"/>
      <c r="N166" s="173"/>
      <c r="O166" s="173"/>
      <c r="P166" s="173"/>
      <c r="Q166" s="173"/>
      <c r="R166" s="173"/>
      <c r="S166" s="173"/>
      <c r="T166" s="174"/>
      <c r="AT166" s="168" t="s">
        <v>172</v>
      </c>
      <c r="AU166" s="168" t="s">
        <v>77</v>
      </c>
      <c r="AV166" s="13" t="s">
        <v>77</v>
      </c>
      <c r="AW166" s="13" t="s">
        <v>30</v>
      </c>
      <c r="AX166" s="13" t="s">
        <v>67</v>
      </c>
      <c r="AY166" s="168" t="s">
        <v>154</v>
      </c>
    </row>
    <row r="167" spans="2:65" s="14" customFormat="1" ht="10.199999999999999">
      <c r="B167" s="175"/>
      <c r="D167" s="160" t="s">
        <v>172</v>
      </c>
      <c r="E167" s="176" t="s">
        <v>1</v>
      </c>
      <c r="F167" s="177" t="s">
        <v>175</v>
      </c>
      <c r="H167" s="178">
        <v>8.4710000000000001</v>
      </c>
      <c r="I167" s="179"/>
      <c r="L167" s="175"/>
      <c r="M167" s="180"/>
      <c r="N167" s="181"/>
      <c r="O167" s="181"/>
      <c r="P167" s="181"/>
      <c r="Q167" s="181"/>
      <c r="R167" s="181"/>
      <c r="S167" s="181"/>
      <c r="T167" s="182"/>
      <c r="AT167" s="176" t="s">
        <v>172</v>
      </c>
      <c r="AU167" s="176" t="s">
        <v>77</v>
      </c>
      <c r="AV167" s="14" t="s">
        <v>161</v>
      </c>
      <c r="AW167" s="14" t="s">
        <v>30</v>
      </c>
      <c r="AX167" s="14" t="s">
        <v>75</v>
      </c>
      <c r="AY167" s="176" t="s">
        <v>154</v>
      </c>
    </row>
    <row r="168" spans="2:65" s="1" customFormat="1" ht="16.5" customHeight="1">
      <c r="B168" s="146"/>
      <c r="C168" s="147" t="s">
        <v>8</v>
      </c>
      <c r="D168" s="147" t="s">
        <v>156</v>
      </c>
      <c r="E168" s="148" t="s">
        <v>242</v>
      </c>
      <c r="F168" s="149" t="s">
        <v>243</v>
      </c>
      <c r="G168" s="150" t="s">
        <v>170</v>
      </c>
      <c r="H168" s="151">
        <v>531.4</v>
      </c>
      <c r="I168" s="152"/>
      <c r="J168" s="153">
        <f>ROUND(I168*H168,2)</f>
        <v>0</v>
      </c>
      <c r="K168" s="149" t="s">
        <v>160</v>
      </c>
      <c r="L168" s="30"/>
      <c r="M168" s="154" t="s">
        <v>1</v>
      </c>
      <c r="N168" s="155" t="s">
        <v>38</v>
      </c>
      <c r="O168" s="49"/>
      <c r="P168" s="156">
        <f>O168*H168</f>
        <v>0</v>
      </c>
      <c r="Q168" s="156">
        <v>2.45329</v>
      </c>
      <c r="R168" s="156">
        <f>Q168*H168</f>
        <v>1303.678306</v>
      </c>
      <c r="S168" s="156">
        <v>0</v>
      </c>
      <c r="T168" s="157">
        <f>S168*H168</f>
        <v>0</v>
      </c>
      <c r="AR168" s="16" t="s">
        <v>161</v>
      </c>
      <c r="AT168" s="16" t="s">
        <v>156</v>
      </c>
      <c r="AU168" s="16" t="s">
        <v>77</v>
      </c>
      <c r="AY168" s="16" t="s">
        <v>154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6" t="s">
        <v>75</v>
      </c>
      <c r="BK168" s="158">
        <f>ROUND(I168*H168,2)</f>
        <v>0</v>
      </c>
      <c r="BL168" s="16" t="s">
        <v>161</v>
      </c>
      <c r="BM168" s="16" t="s">
        <v>244</v>
      </c>
    </row>
    <row r="169" spans="2:65" s="12" customFormat="1" ht="10.199999999999999">
      <c r="B169" s="159"/>
      <c r="D169" s="160" t="s">
        <v>172</v>
      </c>
      <c r="E169" s="161" t="s">
        <v>1</v>
      </c>
      <c r="F169" s="162" t="s">
        <v>212</v>
      </c>
      <c r="H169" s="161" t="s">
        <v>1</v>
      </c>
      <c r="I169" s="163"/>
      <c r="L169" s="159"/>
      <c r="M169" s="164"/>
      <c r="N169" s="165"/>
      <c r="O169" s="165"/>
      <c r="P169" s="165"/>
      <c r="Q169" s="165"/>
      <c r="R169" s="165"/>
      <c r="S169" s="165"/>
      <c r="T169" s="166"/>
      <c r="AT169" s="161" t="s">
        <v>172</v>
      </c>
      <c r="AU169" s="161" t="s">
        <v>77</v>
      </c>
      <c r="AV169" s="12" t="s">
        <v>75</v>
      </c>
      <c r="AW169" s="12" t="s">
        <v>30</v>
      </c>
      <c r="AX169" s="12" t="s">
        <v>67</v>
      </c>
      <c r="AY169" s="161" t="s">
        <v>154</v>
      </c>
    </row>
    <row r="170" spans="2:65" s="12" customFormat="1" ht="10.199999999999999">
      <c r="B170" s="159"/>
      <c r="D170" s="160" t="s">
        <v>172</v>
      </c>
      <c r="E170" s="161" t="s">
        <v>1</v>
      </c>
      <c r="F170" s="162" t="s">
        <v>245</v>
      </c>
      <c r="H170" s="161" t="s">
        <v>1</v>
      </c>
      <c r="I170" s="163"/>
      <c r="L170" s="159"/>
      <c r="M170" s="164"/>
      <c r="N170" s="165"/>
      <c r="O170" s="165"/>
      <c r="P170" s="165"/>
      <c r="Q170" s="165"/>
      <c r="R170" s="165"/>
      <c r="S170" s="165"/>
      <c r="T170" s="166"/>
      <c r="AT170" s="161" t="s">
        <v>172</v>
      </c>
      <c r="AU170" s="161" t="s">
        <v>77</v>
      </c>
      <c r="AV170" s="12" t="s">
        <v>75</v>
      </c>
      <c r="AW170" s="12" t="s">
        <v>30</v>
      </c>
      <c r="AX170" s="12" t="s">
        <v>67</v>
      </c>
      <c r="AY170" s="161" t="s">
        <v>154</v>
      </c>
    </row>
    <row r="171" spans="2:65" s="13" customFormat="1" ht="10.199999999999999">
      <c r="B171" s="167"/>
      <c r="D171" s="160" t="s">
        <v>172</v>
      </c>
      <c r="E171" s="168" t="s">
        <v>1</v>
      </c>
      <c r="F171" s="169" t="s">
        <v>246</v>
      </c>
      <c r="H171" s="170">
        <v>177.1</v>
      </c>
      <c r="I171" s="171"/>
      <c r="L171" s="167"/>
      <c r="M171" s="172"/>
      <c r="N171" s="173"/>
      <c r="O171" s="173"/>
      <c r="P171" s="173"/>
      <c r="Q171" s="173"/>
      <c r="R171" s="173"/>
      <c r="S171" s="173"/>
      <c r="T171" s="174"/>
      <c r="AT171" s="168" t="s">
        <v>172</v>
      </c>
      <c r="AU171" s="168" t="s">
        <v>77</v>
      </c>
      <c r="AV171" s="13" t="s">
        <v>77</v>
      </c>
      <c r="AW171" s="13" t="s">
        <v>30</v>
      </c>
      <c r="AX171" s="13" t="s">
        <v>67</v>
      </c>
      <c r="AY171" s="168" t="s">
        <v>154</v>
      </c>
    </row>
    <row r="172" spans="2:65" s="12" customFormat="1" ht="10.199999999999999">
      <c r="B172" s="159"/>
      <c r="D172" s="160" t="s">
        <v>172</v>
      </c>
      <c r="E172" s="161" t="s">
        <v>1</v>
      </c>
      <c r="F172" s="162" t="s">
        <v>247</v>
      </c>
      <c r="H172" s="161" t="s">
        <v>1</v>
      </c>
      <c r="I172" s="163"/>
      <c r="L172" s="159"/>
      <c r="M172" s="164"/>
      <c r="N172" s="165"/>
      <c r="O172" s="165"/>
      <c r="P172" s="165"/>
      <c r="Q172" s="165"/>
      <c r="R172" s="165"/>
      <c r="S172" s="165"/>
      <c r="T172" s="166"/>
      <c r="AT172" s="161" t="s">
        <v>172</v>
      </c>
      <c r="AU172" s="161" t="s">
        <v>77</v>
      </c>
      <c r="AV172" s="12" t="s">
        <v>75</v>
      </c>
      <c r="AW172" s="12" t="s">
        <v>30</v>
      </c>
      <c r="AX172" s="12" t="s">
        <v>67</v>
      </c>
      <c r="AY172" s="161" t="s">
        <v>154</v>
      </c>
    </row>
    <row r="173" spans="2:65" s="13" customFormat="1" ht="10.199999999999999">
      <c r="B173" s="167"/>
      <c r="D173" s="160" t="s">
        <v>172</v>
      </c>
      <c r="E173" s="168" t="s">
        <v>1</v>
      </c>
      <c r="F173" s="169" t="s">
        <v>248</v>
      </c>
      <c r="H173" s="170">
        <v>354.3</v>
      </c>
      <c r="I173" s="171"/>
      <c r="L173" s="167"/>
      <c r="M173" s="172"/>
      <c r="N173" s="173"/>
      <c r="O173" s="173"/>
      <c r="P173" s="173"/>
      <c r="Q173" s="173"/>
      <c r="R173" s="173"/>
      <c r="S173" s="173"/>
      <c r="T173" s="174"/>
      <c r="AT173" s="168" t="s">
        <v>172</v>
      </c>
      <c r="AU173" s="168" t="s">
        <v>77</v>
      </c>
      <c r="AV173" s="13" t="s">
        <v>77</v>
      </c>
      <c r="AW173" s="13" t="s">
        <v>30</v>
      </c>
      <c r="AX173" s="13" t="s">
        <v>67</v>
      </c>
      <c r="AY173" s="168" t="s">
        <v>154</v>
      </c>
    </row>
    <row r="174" spans="2:65" s="14" customFormat="1" ht="10.199999999999999">
      <c r="B174" s="175"/>
      <c r="D174" s="160" t="s">
        <v>172</v>
      </c>
      <c r="E174" s="176" t="s">
        <v>1</v>
      </c>
      <c r="F174" s="177" t="s">
        <v>175</v>
      </c>
      <c r="H174" s="178">
        <v>531.4</v>
      </c>
      <c r="I174" s="179"/>
      <c r="L174" s="175"/>
      <c r="M174" s="180"/>
      <c r="N174" s="181"/>
      <c r="O174" s="181"/>
      <c r="P174" s="181"/>
      <c r="Q174" s="181"/>
      <c r="R174" s="181"/>
      <c r="S174" s="181"/>
      <c r="T174" s="182"/>
      <c r="AT174" s="176" t="s">
        <v>172</v>
      </c>
      <c r="AU174" s="176" t="s">
        <v>77</v>
      </c>
      <c r="AV174" s="14" t="s">
        <v>161</v>
      </c>
      <c r="AW174" s="14" t="s">
        <v>30</v>
      </c>
      <c r="AX174" s="14" t="s">
        <v>75</v>
      </c>
      <c r="AY174" s="176" t="s">
        <v>154</v>
      </c>
    </row>
    <row r="175" spans="2:65" s="1" customFormat="1" ht="16.5" customHeight="1">
      <c r="B175" s="146"/>
      <c r="C175" s="147" t="s">
        <v>249</v>
      </c>
      <c r="D175" s="147" t="s">
        <v>156</v>
      </c>
      <c r="E175" s="148" t="s">
        <v>250</v>
      </c>
      <c r="F175" s="149" t="s">
        <v>251</v>
      </c>
      <c r="G175" s="150" t="s">
        <v>203</v>
      </c>
      <c r="H175" s="151">
        <v>22.02</v>
      </c>
      <c r="I175" s="152"/>
      <c r="J175" s="153">
        <f>ROUND(I175*H175,2)</f>
        <v>0</v>
      </c>
      <c r="K175" s="149" t="s">
        <v>160</v>
      </c>
      <c r="L175" s="30"/>
      <c r="M175" s="154" t="s">
        <v>1</v>
      </c>
      <c r="N175" s="155" t="s">
        <v>38</v>
      </c>
      <c r="O175" s="49"/>
      <c r="P175" s="156">
        <f>O175*H175</f>
        <v>0</v>
      </c>
      <c r="Q175" s="156">
        <v>2.47E-3</v>
      </c>
      <c r="R175" s="156">
        <f>Q175*H175</f>
        <v>5.4389399999999997E-2</v>
      </c>
      <c r="S175" s="156">
        <v>0</v>
      </c>
      <c r="T175" s="157">
        <f>S175*H175</f>
        <v>0</v>
      </c>
      <c r="AR175" s="16" t="s">
        <v>161</v>
      </c>
      <c r="AT175" s="16" t="s">
        <v>156</v>
      </c>
      <c r="AU175" s="16" t="s">
        <v>77</v>
      </c>
      <c r="AY175" s="16" t="s">
        <v>154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6" t="s">
        <v>75</v>
      </c>
      <c r="BK175" s="158">
        <f>ROUND(I175*H175,2)</f>
        <v>0</v>
      </c>
      <c r="BL175" s="16" t="s">
        <v>161</v>
      </c>
      <c r="BM175" s="16" t="s">
        <v>252</v>
      </c>
    </row>
    <row r="176" spans="2:65" s="12" customFormat="1" ht="10.199999999999999">
      <c r="B176" s="159"/>
      <c r="D176" s="160" t="s">
        <v>172</v>
      </c>
      <c r="E176" s="161" t="s">
        <v>1</v>
      </c>
      <c r="F176" s="162" t="s">
        <v>253</v>
      </c>
      <c r="H176" s="161" t="s">
        <v>1</v>
      </c>
      <c r="I176" s="163"/>
      <c r="L176" s="159"/>
      <c r="M176" s="164"/>
      <c r="N176" s="165"/>
      <c r="O176" s="165"/>
      <c r="P176" s="165"/>
      <c r="Q176" s="165"/>
      <c r="R176" s="165"/>
      <c r="S176" s="165"/>
      <c r="T176" s="166"/>
      <c r="AT176" s="161" t="s">
        <v>172</v>
      </c>
      <c r="AU176" s="161" t="s">
        <v>77</v>
      </c>
      <c r="AV176" s="12" t="s">
        <v>75</v>
      </c>
      <c r="AW176" s="12" t="s">
        <v>30</v>
      </c>
      <c r="AX176" s="12" t="s">
        <v>67</v>
      </c>
      <c r="AY176" s="161" t="s">
        <v>154</v>
      </c>
    </row>
    <row r="177" spans="2:65" s="12" customFormat="1" ht="10.199999999999999">
      <c r="B177" s="159"/>
      <c r="D177" s="160" t="s">
        <v>172</v>
      </c>
      <c r="E177" s="161" t="s">
        <v>1</v>
      </c>
      <c r="F177" s="162" t="s">
        <v>245</v>
      </c>
      <c r="H177" s="161" t="s">
        <v>1</v>
      </c>
      <c r="I177" s="163"/>
      <c r="L177" s="159"/>
      <c r="M177" s="164"/>
      <c r="N177" s="165"/>
      <c r="O177" s="165"/>
      <c r="P177" s="165"/>
      <c r="Q177" s="165"/>
      <c r="R177" s="165"/>
      <c r="S177" s="165"/>
      <c r="T177" s="166"/>
      <c r="AT177" s="161" t="s">
        <v>172</v>
      </c>
      <c r="AU177" s="161" t="s">
        <v>77</v>
      </c>
      <c r="AV177" s="12" t="s">
        <v>75</v>
      </c>
      <c r="AW177" s="12" t="s">
        <v>30</v>
      </c>
      <c r="AX177" s="12" t="s">
        <v>67</v>
      </c>
      <c r="AY177" s="161" t="s">
        <v>154</v>
      </c>
    </row>
    <row r="178" spans="2:65" s="13" customFormat="1" ht="10.199999999999999">
      <c r="B178" s="167"/>
      <c r="D178" s="160" t="s">
        <v>172</v>
      </c>
      <c r="E178" s="168" t="s">
        <v>1</v>
      </c>
      <c r="F178" s="169" t="s">
        <v>254</v>
      </c>
      <c r="H178" s="170">
        <v>22.02</v>
      </c>
      <c r="I178" s="171"/>
      <c r="L178" s="167"/>
      <c r="M178" s="172"/>
      <c r="N178" s="173"/>
      <c r="O178" s="173"/>
      <c r="P178" s="173"/>
      <c r="Q178" s="173"/>
      <c r="R178" s="173"/>
      <c r="S178" s="173"/>
      <c r="T178" s="174"/>
      <c r="AT178" s="168" t="s">
        <v>172</v>
      </c>
      <c r="AU178" s="168" t="s">
        <v>77</v>
      </c>
      <c r="AV178" s="13" t="s">
        <v>77</v>
      </c>
      <c r="AW178" s="13" t="s">
        <v>30</v>
      </c>
      <c r="AX178" s="13" t="s">
        <v>67</v>
      </c>
      <c r="AY178" s="168" t="s">
        <v>154</v>
      </c>
    </row>
    <row r="179" spans="2:65" s="14" customFormat="1" ht="10.199999999999999">
      <c r="B179" s="175"/>
      <c r="D179" s="160" t="s">
        <v>172</v>
      </c>
      <c r="E179" s="176" t="s">
        <v>1</v>
      </c>
      <c r="F179" s="177" t="s">
        <v>175</v>
      </c>
      <c r="H179" s="178">
        <v>22.02</v>
      </c>
      <c r="I179" s="179"/>
      <c r="L179" s="175"/>
      <c r="M179" s="180"/>
      <c r="N179" s="181"/>
      <c r="O179" s="181"/>
      <c r="P179" s="181"/>
      <c r="Q179" s="181"/>
      <c r="R179" s="181"/>
      <c r="S179" s="181"/>
      <c r="T179" s="182"/>
      <c r="AT179" s="176" t="s">
        <v>172</v>
      </c>
      <c r="AU179" s="176" t="s">
        <v>77</v>
      </c>
      <c r="AV179" s="14" t="s">
        <v>161</v>
      </c>
      <c r="AW179" s="14" t="s">
        <v>30</v>
      </c>
      <c r="AX179" s="14" t="s">
        <v>75</v>
      </c>
      <c r="AY179" s="176" t="s">
        <v>154</v>
      </c>
    </row>
    <row r="180" spans="2:65" s="1" customFormat="1" ht="16.5" customHeight="1">
      <c r="B180" s="146"/>
      <c r="C180" s="147" t="s">
        <v>255</v>
      </c>
      <c r="D180" s="147" t="s">
        <v>156</v>
      </c>
      <c r="E180" s="148" t="s">
        <v>256</v>
      </c>
      <c r="F180" s="149" t="s">
        <v>257</v>
      </c>
      <c r="G180" s="150" t="s">
        <v>203</v>
      </c>
      <c r="H180" s="151">
        <v>22.02</v>
      </c>
      <c r="I180" s="152"/>
      <c r="J180" s="153">
        <f>ROUND(I180*H180,2)</f>
        <v>0</v>
      </c>
      <c r="K180" s="149" t="s">
        <v>160</v>
      </c>
      <c r="L180" s="30"/>
      <c r="M180" s="154" t="s">
        <v>1</v>
      </c>
      <c r="N180" s="155" t="s">
        <v>38</v>
      </c>
      <c r="O180" s="49"/>
      <c r="P180" s="156">
        <f>O180*H180</f>
        <v>0</v>
      </c>
      <c r="Q180" s="156">
        <v>0</v>
      </c>
      <c r="R180" s="156">
        <f>Q180*H180</f>
        <v>0</v>
      </c>
      <c r="S180" s="156">
        <v>0</v>
      </c>
      <c r="T180" s="157">
        <f>S180*H180</f>
        <v>0</v>
      </c>
      <c r="AR180" s="16" t="s">
        <v>161</v>
      </c>
      <c r="AT180" s="16" t="s">
        <v>156</v>
      </c>
      <c r="AU180" s="16" t="s">
        <v>77</v>
      </c>
      <c r="AY180" s="16" t="s">
        <v>154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6" t="s">
        <v>75</v>
      </c>
      <c r="BK180" s="158">
        <f>ROUND(I180*H180,2)</f>
        <v>0</v>
      </c>
      <c r="BL180" s="16" t="s">
        <v>161</v>
      </c>
      <c r="BM180" s="16" t="s">
        <v>258</v>
      </c>
    </row>
    <row r="181" spans="2:65" s="1" customFormat="1" ht="16.5" customHeight="1">
      <c r="B181" s="146"/>
      <c r="C181" s="147" t="s">
        <v>259</v>
      </c>
      <c r="D181" s="147" t="s">
        <v>156</v>
      </c>
      <c r="E181" s="148" t="s">
        <v>260</v>
      </c>
      <c r="F181" s="149" t="s">
        <v>261</v>
      </c>
      <c r="G181" s="150" t="s">
        <v>196</v>
      </c>
      <c r="H181" s="151">
        <v>37.366999999999997</v>
      </c>
      <c r="I181" s="152"/>
      <c r="J181" s="153">
        <f>ROUND(I181*H181,2)</f>
        <v>0</v>
      </c>
      <c r="K181" s="149" t="s">
        <v>160</v>
      </c>
      <c r="L181" s="30"/>
      <c r="M181" s="154" t="s">
        <v>1</v>
      </c>
      <c r="N181" s="155" t="s">
        <v>38</v>
      </c>
      <c r="O181" s="49"/>
      <c r="P181" s="156">
        <f>O181*H181</f>
        <v>0</v>
      </c>
      <c r="Q181" s="156">
        <v>1.0601700000000001</v>
      </c>
      <c r="R181" s="156">
        <f>Q181*H181</f>
        <v>39.615372389999997</v>
      </c>
      <c r="S181" s="156">
        <v>0</v>
      </c>
      <c r="T181" s="157">
        <f>S181*H181</f>
        <v>0</v>
      </c>
      <c r="AR181" s="16" t="s">
        <v>161</v>
      </c>
      <c r="AT181" s="16" t="s">
        <v>156</v>
      </c>
      <c r="AU181" s="16" t="s">
        <v>77</v>
      </c>
      <c r="AY181" s="16" t="s">
        <v>154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6" t="s">
        <v>75</v>
      </c>
      <c r="BK181" s="158">
        <f>ROUND(I181*H181,2)</f>
        <v>0</v>
      </c>
      <c r="BL181" s="16" t="s">
        <v>161</v>
      </c>
      <c r="BM181" s="16" t="s">
        <v>262</v>
      </c>
    </row>
    <row r="182" spans="2:65" s="12" customFormat="1" ht="10.199999999999999">
      <c r="B182" s="159"/>
      <c r="D182" s="160" t="s">
        <v>172</v>
      </c>
      <c r="E182" s="161" t="s">
        <v>1</v>
      </c>
      <c r="F182" s="162" t="s">
        <v>212</v>
      </c>
      <c r="H182" s="161" t="s">
        <v>1</v>
      </c>
      <c r="I182" s="163"/>
      <c r="L182" s="159"/>
      <c r="M182" s="164"/>
      <c r="N182" s="165"/>
      <c r="O182" s="165"/>
      <c r="P182" s="165"/>
      <c r="Q182" s="165"/>
      <c r="R182" s="165"/>
      <c r="S182" s="165"/>
      <c r="T182" s="166"/>
      <c r="AT182" s="161" t="s">
        <v>172</v>
      </c>
      <c r="AU182" s="161" t="s">
        <v>77</v>
      </c>
      <c r="AV182" s="12" t="s">
        <v>75</v>
      </c>
      <c r="AW182" s="12" t="s">
        <v>30</v>
      </c>
      <c r="AX182" s="12" t="s">
        <v>67</v>
      </c>
      <c r="AY182" s="161" t="s">
        <v>154</v>
      </c>
    </row>
    <row r="183" spans="2:65" s="12" customFormat="1" ht="10.199999999999999">
      <c r="B183" s="159"/>
      <c r="D183" s="160" t="s">
        <v>172</v>
      </c>
      <c r="E183" s="161" t="s">
        <v>1</v>
      </c>
      <c r="F183" s="162" t="s">
        <v>245</v>
      </c>
      <c r="H183" s="161" t="s">
        <v>1</v>
      </c>
      <c r="I183" s="163"/>
      <c r="L183" s="159"/>
      <c r="M183" s="164"/>
      <c r="N183" s="165"/>
      <c r="O183" s="165"/>
      <c r="P183" s="165"/>
      <c r="Q183" s="165"/>
      <c r="R183" s="165"/>
      <c r="S183" s="165"/>
      <c r="T183" s="166"/>
      <c r="AT183" s="161" t="s">
        <v>172</v>
      </c>
      <c r="AU183" s="161" t="s">
        <v>77</v>
      </c>
      <c r="AV183" s="12" t="s">
        <v>75</v>
      </c>
      <c r="AW183" s="12" t="s">
        <v>30</v>
      </c>
      <c r="AX183" s="12" t="s">
        <v>67</v>
      </c>
      <c r="AY183" s="161" t="s">
        <v>154</v>
      </c>
    </row>
    <row r="184" spans="2:65" s="13" customFormat="1" ht="10.199999999999999">
      <c r="B184" s="167"/>
      <c r="D184" s="160" t="s">
        <v>172</v>
      </c>
      <c r="E184" s="168" t="s">
        <v>1</v>
      </c>
      <c r="F184" s="169" t="s">
        <v>263</v>
      </c>
      <c r="H184" s="170">
        <v>12.4</v>
      </c>
      <c r="I184" s="171"/>
      <c r="L184" s="167"/>
      <c r="M184" s="172"/>
      <c r="N184" s="173"/>
      <c r="O184" s="173"/>
      <c r="P184" s="173"/>
      <c r="Q184" s="173"/>
      <c r="R184" s="173"/>
      <c r="S184" s="173"/>
      <c r="T184" s="174"/>
      <c r="AT184" s="168" t="s">
        <v>172</v>
      </c>
      <c r="AU184" s="168" t="s">
        <v>77</v>
      </c>
      <c r="AV184" s="13" t="s">
        <v>77</v>
      </c>
      <c r="AW184" s="13" t="s">
        <v>30</v>
      </c>
      <c r="AX184" s="13" t="s">
        <v>67</v>
      </c>
      <c r="AY184" s="168" t="s">
        <v>154</v>
      </c>
    </row>
    <row r="185" spans="2:65" s="12" customFormat="1" ht="10.199999999999999">
      <c r="B185" s="159"/>
      <c r="D185" s="160" t="s">
        <v>172</v>
      </c>
      <c r="E185" s="161" t="s">
        <v>1</v>
      </c>
      <c r="F185" s="162" t="s">
        <v>247</v>
      </c>
      <c r="H185" s="161" t="s">
        <v>1</v>
      </c>
      <c r="I185" s="163"/>
      <c r="L185" s="159"/>
      <c r="M185" s="164"/>
      <c r="N185" s="165"/>
      <c r="O185" s="165"/>
      <c r="P185" s="165"/>
      <c r="Q185" s="165"/>
      <c r="R185" s="165"/>
      <c r="S185" s="165"/>
      <c r="T185" s="166"/>
      <c r="AT185" s="161" t="s">
        <v>172</v>
      </c>
      <c r="AU185" s="161" t="s">
        <v>77</v>
      </c>
      <c r="AV185" s="12" t="s">
        <v>75</v>
      </c>
      <c r="AW185" s="12" t="s">
        <v>30</v>
      </c>
      <c r="AX185" s="12" t="s">
        <v>67</v>
      </c>
      <c r="AY185" s="161" t="s">
        <v>154</v>
      </c>
    </row>
    <row r="186" spans="2:65" s="13" customFormat="1" ht="10.199999999999999">
      <c r="B186" s="167"/>
      <c r="D186" s="160" t="s">
        <v>172</v>
      </c>
      <c r="E186" s="168" t="s">
        <v>1</v>
      </c>
      <c r="F186" s="169" t="s">
        <v>264</v>
      </c>
      <c r="H186" s="170">
        <v>24.966999999999999</v>
      </c>
      <c r="I186" s="171"/>
      <c r="L186" s="167"/>
      <c r="M186" s="172"/>
      <c r="N186" s="173"/>
      <c r="O186" s="173"/>
      <c r="P186" s="173"/>
      <c r="Q186" s="173"/>
      <c r="R186" s="173"/>
      <c r="S186" s="173"/>
      <c r="T186" s="174"/>
      <c r="AT186" s="168" t="s">
        <v>172</v>
      </c>
      <c r="AU186" s="168" t="s">
        <v>77</v>
      </c>
      <c r="AV186" s="13" t="s">
        <v>77</v>
      </c>
      <c r="AW186" s="13" t="s">
        <v>30</v>
      </c>
      <c r="AX186" s="13" t="s">
        <v>67</v>
      </c>
      <c r="AY186" s="168" t="s">
        <v>154</v>
      </c>
    </row>
    <row r="187" spans="2:65" s="14" customFormat="1" ht="10.199999999999999">
      <c r="B187" s="175"/>
      <c r="D187" s="160" t="s">
        <v>172</v>
      </c>
      <c r="E187" s="176" t="s">
        <v>1</v>
      </c>
      <c r="F187" s="177" t="s">
        <v>175</v>
      </c>
      <c r="H187" s="178">
        <v>37.366999999999997</v>
      </c>
      <c r="I187" s="179"/>
      <c r="L187" s="175"/>
      <c r="M187" s="180"/>
      <c r="N187" s="181"/>
      <c r="O187" s="181"/>
      <c r="P187" s="181"/>
      <c r="Q187" s="181"/>
      <c r="R187" s="181"/>
      <c r="S187" s="181"/>
      <c r="T187" s="182"/>
      <c r="AT187" s="176" t="s">
        <v>172</v>
      </c>
      <c r="AU187" s="176" t="s">
        <v>77</v>
      </c>
      <c r="AV187" s="14" t="s">
        <v>161</v>
      </c>
      <c r="AW187" s="14" t="s">
        <v>30</v>
      </c>
      <c r="AX187" s="14" t="s">
        <v>75</v>
      </c>
      <c r="AY187" s="176" t="s">
        <v>154</v>
      </c>
    </row>
    <row r="188" spans="2:65" s="1" customFormat="1" ht="16.5" customHeight="1">
      <c r="B188" s="146"/>
      <c r="C188" s="147" t="s">
        <v>265</v>
      </c>
      <c r="D188" s="147" t="s">
        <v>156</v>
      </c>
      <c r="E188" s="148" t="s">
        <v>266</v>
      </c>
      <c r="F188" s="149" t="s">
        <v>267</v>
      </c>
      <c r="G188" s="150" t="s">
        <v>268</v>
      </c>
      <c r="H188" s="151">
        <v>16</v>
      </c>
      <c r="I188" s="152"/>
      <c r="J188" s="153">
        <f>ROUND(I188*H188,2)</f>
        <v>0</v>
      </c>
      <c r="K188" s="149" t="s">
        <v>160</v>
      </c>
      <c r="L188" s="30"/>
      <c r="M188" s="154" t="s">
        <v>1</v>
      </c>
      <c r="N188" s="155" t="s">
        <v>38</v>
      </c>
      <c r="O188" s="49"/>
      <c r="P188" s="156">
        <f>O188*H188</f>
        <v>0</v>
      </c>
      <c r="Q188" s="156">
        <v>6.019E-2</v>
      </c>
      <c r="R188" s="156">
        <f>Q188*H188</f>
        <v>0.96304000000000001</v>
      </c>
      <c r="S188" s="156">
        <v>0</v>
      </c>
      <c r="T188" s="157">
        <f>S188*H188</f>
        <v>0</v>
      </c>
      <c r="AR188" s="16" t="s">
        <v>161</v>
      </c>
      <c r="AT188" s="16" t="s">
        <v>156</v>
      </c>
      <c r="AU188" s="16" t="s">
        <v>77</v>
      </c>
      <c r="AY188" s="16" t="s">
        <v>154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6" t="s">
        <v>75</v>
      </c>
      <c r="BK188" s="158">
        <f>ROUND(I188*H188,2)</f>
        <v>0</v>
      </c>
      <c r="BL188" s="16" t="s">
        <v>161</v>
      </c>
      <c r="BM188" s="16" t="s">
        <v>269</v>
      </c>
    </row>
    <row r="189" spans="2:65" s="12" customFormat="1" ht="10.199999999999999">
      <c r="B189" s="159"/>
      <c r="D189" s="160" t="s">
        <v>172</v>
      </c>
      <c r="E189" s="161" t="s">
        <v>1</v>
      </c>
      <c r="F189" s="162" t="s">
        <v>270</v>
      </c>
      <c r="H189" s="161" t="s">
        <v>1</v>
      </c>
      <c r="I189" s="163"/>
      <c r="L189" s="159"/>
      <c r="M189" s="164"/>
      <c r="N189" s="165"/>
      <c r="O189" s="165"/>
      <c r="P189" s="165"/>
      <c r="Q189" s="165"/>
      <c r="R189" s="165"/>
      <c r="S189" s="165"/>
      <c r="T189" s="166"/>
      <c r="AT189" s="161" t="s">
        <v>172</v>
      </c>
      <c r="AU189" s="161" t="s">
        <v>77</v>
      </c>
      <c r="AV189" s="12" t="s">
        <v>75</v>
      </c>
      <c r="AW189" s="12" t="s">
        <v>30</v>
      </c>
      <c r="AX189" s="12" t="s">
        <v>67</v>
      </c>
      <c r="AY189" s="161" t="s">
        <v>154</v>
      </c>
    </row>
    <row r="190" spans="2:65" s="12" customFormat="1" ht="10.199999999999999">
      <c r="B190" s="159"/>
      <c r="D190" s="160" t="s">
        <v>172</v>
      </c>
      <c r="E190" s="161" t="s">
        <v>1</v>
      </c>
      <c r="F190" s="162" t="s">
        <v>271</v>
      </c>
      <c r="H190" s="161" t="s">
        <v>1</v>
      </c>
      <c r="I190" s="163"/>
      <c r="L190" s="159"/>
      <c r="M190" s="164"/>
      <c r="N190" s="165"/>
      <c r="O190" s="165"/>
      <c r="P190" s="165"/>
      <c r="Q190" s="165"/>
      <c r="R190" s="165"/>
      <c r="S190" s="165"/>
      <c r="T190" s="166"/>
      <c r="AT190" s="161" t="s">
        <v>172</v>
      </c>
      <c r="AU190" s="161" t="s">
        <v>77</v>
      </c>
      <c r="AV190" s="12" t="s">
        <v>75</v>
      </c>
      <c r="AW190" s="12" t="s">
        <v>30</v>
      </c>
      <c r="AX190" s="12" t="s">
        <v>67</v>
      </c>
      <c r="AY190" s="161" t="s">
        <v>154</v>
      </c>
    </row>
    <row r="191" spans="2:65" s="13" customFormat="1" ht="10.199999999999999">
      <c r="B191" s="167"/>
      <c r="D191" s="160" t="s">
        <v>172</v>
      </c>
      <c r="E191" s="168" t="s">
        <v>1</v>
      </c>
      <c r="F191" s="169" t="s">
        <v>77</v>
      </c>
      <c r="H191" s="170">
        <v>2</v>
      </c>
      <c r="I191" s="171"/>
      <c r="L191" s="167"/>
      <c r="M191" s="172"/>
      <c r="N191" s="173"/>
      <c r="O191" s="173"/>
      <c r="P191" s="173"/>
      <c r="Q191" s="173"/>
      <c r="R191" s="173"/>
      <c r="S191" s="173"/>
      <c r="T191" s="174"/>
      <c r="AT191" s="168" t="s">
        <v>172</v>
      </c>
      <c r="AU191" s="168" t="s">
        <v>77</v>
      </c>
      <c r="AV191" s="13" t="s">
        <v>77</v>
      </c>
      <c r="AW191" s="13" t="s">
        <v>30</v>
      </c>
      <c r="AX191" s="13" t="s">
        <v>67</v>
      </c>
      <c r="AY191" s="168" t="s">
        <v>154</v>
      </c>
    </row>
    <row r="192" spans="2:65" s="12" customFormat="1" ht="10.199999999999999">
      <c r="B192" s="159"/>
      <c r="D192" s="160" t="s">
        <v>172</v>
      </c>
      <c r="E192" s="161" t="s">
        <v>1</v>
      </c>
      <c r="F192" s="162" t="s">
        <v>272</v>
      </c>
      <c r="H192" s="161" t="s">
        <v>1</v>
      </c>
      <c r="I192" s="163"/>
      <c r="L192" s="159"/>
      <c r="M192" s="164"/>
      <c r="N192" s="165"/>
      <c r="O192" s="165"/>
      <c r="P192" s="165"/>
      <c r="Q192" s="165"/>
      <c r="R192" s="165"/>
      <c r="S192" s="165"/>
      <c r="T192" s="166"/>
      <c r="AT192" s="161" t="s">
        <v>172</v>
      </c>
      <c r="AU192" s="161" t="s">
        <v>77</v>
      </c>
      <c r="AV192" s="12" t="s">
        <v>75</v>
      </c>
      <c r="AW192" s="12" t="s">
        <v>30</v>
      </c>
      <c r="AX192" s="12" t="s">
        <v>67</v>
      </c>
      <c r="AY192" s="161" t="s">
        <v>154</v>
      </c>
    </row>
    <row r="193" spans="2:65" s="13" customFormat="1" ht="10.199999999999999">
      <c r="B193" s="167"/>
      <c r="D193" s="160" t="s">
        <v>172</v>
      </c>
      <c r="E193" s="168" t="s">
        <v>1</v>
      </c>
      <c r="F193" s="169" t="s">
        <v>207</v>
      </c>
      <c r="H193" s="170">
        <v>10</v>
      </c>
      <c r="I193" s="171"/>
      <c r="L193" s="167"/>
      <c r="M193" s="172"/>
      <c r="N193" s="173"/>
      <c r="O193" s="173"/>
      <c r="P193" s="173"/>
      <c r="Q193" s="173"/>
      <c r="R193" s="173"/>
      <c r="S193" s="173"/>
      <c r="T193" s="174"/>
      <c r="AT193" s="168" t="s">
        <v>172</v>
      </c>
      <c r="AU193" s="168" t="s">
        <v>77</v>
      </c>
      <c r="AV193" s="13" t="s">
        <v>77</v>
      </c>
      <c r="AW193" s="13" t="s">
        <v>30</v>
      </c>
      <c r="AX193" s="13" t="s">
        <v>67</v>
      </c>
      <c r="AY193" s="168" t="s">
        <v>154</v>
      </c>
    </row>
    <row r="194" spans="2:65" s="12" customFormat="1" ht="10.199999999999999">
      <c r="B194" s="159"/>
      <c r="D194" s="160" t="s">
        <v>172</v>
      </c>
      <c r="E194" s="161" t="s">
        <v>1</v>
      </c>
      <c r="F194" s="162" t="s">
        <v>273</v>
      </c>
      <c r="H194" s="161" t="s">
        <v>1</v>
      </c>
      <c r="I194" s="163"/>
      <c r="L194" s="159"/>
      <c r="M194" s="164"/>
      <c r="N194" s="165"/>
      <c r="O194" s="165"/>
      <c r="P194" s="165"/>
      <c r="Q194" s="165"/>
      <c r="R194" s="165"/>
      <c r="S194" s="165"/>
      <c r="T194" s="166"/>
      <c r="AT194" s="161" t="s">
        <v>172</v>
      </c>
      <c r="AU194" s="161" t="s">
        <v>77</v>
      </c>
      <c r="AV194" s="12" t="s">
        <v>75</v>
      </c>
      <c r="AW194" s="12" t="s">
        <v>30</v>
      </c>
      <c r="AX194" s="12" t="s">
        <v>67</v>
      </c>
      <c r="AY194" s="161" t="s">
        <v>154</v>
      </c>
    </row>
    <row r="195" spans="2:65" s="13" customFormat="1" ht="10.199999999999999">
      <c r="B195" s="167"/>
      <c r="D195" s="160" t="s">
        <v>172</v>
      </c>
      <c r="E195" s="168" t="s">
        <v>1</v>
      </c>
      <c r="F195" s="169" t="s">
        <v>75</v>
      </c>
      <c r="H195" s="170">
        <v>1</v>
      </c>
      <c r="I195" s="171"/>
      <c r="L195" s="167"/>
      <c r="M195" s="172"/>
      <c r="N195" s="173"/>
      <c r="O195" s="173"/>
      <c r="P195" s="173"/>
      <c r="Q195" s="173"/>
      <c r="R195" s="173"/>
      <c r="S195" s="173"/>
      <c r="T195" s="174"/>
      <c r="AT195" s="168" t="s">
        <v>172</v>
      </c>
      <c r="AU195" s="168" t="s">
        <v>77</v>
      </c>
      <c r="AV195" s="13" t="s">
        <v>77</v>
      </c>
      <c r="AW195" s="13" t="s">
        <v>30</v>
      </c>
      <c r="AX195" s="13" t="s">
        <v>67</v>
      </c>
      <c r="AY195" s="168" t="s">
        <v>154</v>
      </c>
    </row>
    <row r="196" spans="2:65" s="12" customFormat="1" ht="10.199999999999999">
      <c r="B196" s="159"/>
      <c r="D196" s="160" t="s">
        <v>172</v>
      </c>
      <c r="E196" s="161" t="s">
        <v>1</v>
      </c>
      <c r="F196" s="162" t="s">
        <v>274</v>
      </c>
      <c r="H196" s="161" t="s">
        <v>1</v>
      </c>
      <c r="I196" s="163"/>
      <c r="L196" s="159"/>
      <c r="M196" s="164"/>
      <c r="N196" s="165"/>
      <c r="O196" s="165"/>
      <c r="P196" s="165"/>
      <c r="Q196" s="165"/>
      <c r="R196" s="165"/>
      <c r="S196" s="165"/>
      <c r="T196" s="166"/>
      <c r="AT196" s="161" t="s">
        <v>172</v>
      </c>
      <c r="AU196" s="161" t="s">
        <v>77</v>
      </c>
      <c r="AV196" s="12" t="s">
        <v>75</v>
      </c>
      <c r="AW196" s="12" t="s">
        <v>30</v>
      </c>
      <c r="AX196" s="12" t="s">
        <v>67</v>
      </c>
      <c r="AY196" s="161" t="s">
        <v>154</v>
      </c>
    </row>
    <row r="197" spans="2:65" s="13" customFormat="1" ht="10.199999999999999">
      <c r="B197" s="167"/>
      <c r="D197" s="160" t="s">
        <v>172</v>
      </c>
      <c r="E197" s="168" t="s">
        <v>1</v>
      </c>
      <c r="F197" s="169" t="s">
        <v>75</v>
      </c>
      <c r="H197" s="170">
        <v>1</v>
      </c>
      <c r="I197" s="171"/>
      <c r="L197" s="167"/>
      <c r="M197" s="172"/>
      <c r="N197" s="173"/>
      <c r="O197" s="173"/>
      <c r="P197" s="173"/>
      <c r="Q197" s="173"/>
      <c r="R197" s="173"/>
      <c r="S197" s="173"/>
      <c r="T197" s="174"/>
      <c r="AT197" s="168" t="s">
        <v>172</v>
      </c>
      <c r="AU197" s="168" t="s">
        <v>77</v>
      </c>
      <c r="AV197" s="13" t="s">
        <v>77</v>
      </c>
      <c r="AW197" s="13" t="s">
        <v>30</v>
      </c>
      <c r="AX197" s="13" t="s">
        <v>67</v>
      </c>
      <c r="AY197" s="168" t="s">
        <v>154</v>
      </c>
    </row>
    <row r="198" spans="2:65" s="12" customFormat="1" ht="10.199999999999999">
      <c r="B198" s="159"/>
      <c r="D198" s="160" t="s">
        <v>172</v>
      </c>
      <c r="E198" s="161" t="s">
        <v>1</v>
      </c>
      <c r="F198" s="162" t="s">
        <v>275</v>
      </c>
      <c r="H198" s="161" t="s">
        <v>1</v>
      </c>
      <c r="I198" s="163"/>
      <c r="L198" s="159"/>
      <c r="M198" s="164"/>
      <c r="N198" s="165"/>
      <c r="O198" s="165"/>
      <c r="P198" s="165"/>
      <c r="Q198" s="165"/>
      <c r="R198" s="165"/>
      <c r="S198" s="165"/>
      <c r="T198" s="166"/>
      <c r="AT198" s="161" t="s">
        <v>172</v>
      </c>
      <c r="AU198" s="161" t="s">
        <v>77</v>
      </c>
      <c r="AV198" s="12" t="s">
        <v>75</v>
      </c>
      <c r="AW198" s="12" t="s">
        <v>30</v>
      </c>
      <c r="AX198" s="12" t="s">
        <v>67</v>
      </c>
      <c r="AY198" s="161" t="s">
        <v>154</v>
      </c>
    </row>
    <row r="199" spans="2:65" s="13" customFormat="1" ht="10.199999999999999">
      <c r="B199" s="167"/>
      <c r="D199" s="160" t="s">
        <v>172</v>
      </c>
      <c r="E199" s="168" t="s">
        <v>1</v>
      </c>
      <c r="F199" s="169" t="s">
        <v>77</v>
      </c>
      <c r="H199" s="170">
        <v>2</v>
      </c>
      <c r="I199" s="171"/>
      <c r="L199" s="167"/>
      <c r="M199" s="172"/>
      <c r="N199" s="173"/>
      <c r="O199" s="173"/>
      <c r="P199" s="173"/>
      <c r="Q199" s="173"/>
      <c r="R199" s="173"/>
      <c r="S199" s="173"/>
      <c r="T199" s="174"/>
      <c r="AT199" s="168" t="s">
        <v>172</v>
      </c>
      <c r="AU199" s="168" t="s">
        <v>77</v>
      </c>
      <c r="AV199" s="13" t="s">
        <v>77</v>
      </c>
      <c r="AW199" s="13" t="s">
        <v>30</v>
      </c>
      <c r="AX199" s="13" t="s">
        <v>67</v>
      </c>
      <c r="AY199" s="168" t="s">
        <v>154</v>
      </c>
    </row>
    <row r="200" spans="2:65" s="14" customFormat="1" ht="10.199999999999999">
      <c r="B200" s="175"/>
      <c r="D200" s="160" t="s">
        <v>172</v>
      </c>
      <c r="E200" s="176" t="s">
        <v>1</v>
      </c>
      <c r="F200" s="177" t="s">
        <v>175</v>
      </c>
      <c r="H200" s="178">
        <v>16</v>
      </c>
      <c r="I200" s="179"/>
      <c r="L200" s="175"/>
      <c r="M200" s="180"/>
      <c r="N200" s="181"/>
      <c r="O200" s="181"/>
      <c r="P200" s="181"/>
      <c r="Q200" s="181"/>
      <c r="R200" s="181"/>
      <c r="S200" s="181"/>
      <c r="T200" s="182"/>
      <c r="AT200" s="176" t="s">
        <v>172</v>
      </c>
      <c r="AU200" s="176" t="s">
        <v>77</v>
      </c>
      <c r="AV200" s="14" t="s">
        <v>161</v>
      </c>
      <c r="AW200" s="14" t="s">
        <v>30</v>
      </c>
      <c r="AX200" s="14" t="s">
        <v>75</v>
      </c>
      <c r="AY200" s="176" t="s">
        <v>154</v>
      </c>
    </row>
    <row r="201" spans="2:65" s="1" customFormat="1" ht="16.5" customHeight="1">
      <c r="B201" s="146"/>
      <c r="C201" s="183" t="s">
        <v>276</v>
      </c>
      <c r="D201" s="183" t="s">
        <v>228</v>
      </c>
      <c r="E201" s="184" t="s">
        <v>277</v>
      </c>
      <c r="F201" s="185" t="s">
        <v>278</v>
      </c>
      <c r="G201" s="186" t="s">
        <v>279</v>
      </c>
      <c r="H201" s="187">
        <v>2</v>
      </c>
      <c r="I201" s="188"/>
      <c r="J201" s="189">
        <f>ROUND(I201*H201,2)</f>
        <v>0</v>
      </c>
      <c r="K201" s="185" t="s">
        <v>1</v>
      </c>
      <c r="L201" s="190"/>
      <c r="M201" s="191" t="s">
        <v>1</v>
      </c>
      <c r="N201" s="192" t="s">
        <v>38</v>
      </c>
      <c r="O201" s="49"/>
      <c r="P201" s="156">
        <f>O201*H201</f>
        <v>0</v>
      </c>
      <c r="Q201" s="156">
        <v>3.8290000000000002</v>
      </c>
      <c r="R201" s="156">
        <f>Q201*H201</f>
        <v>7.6580000000000004</v>
      </c>
      <c r="S201" s="156">
        <v>0</v>
      </c>
      <c r="T201" s="157">
        <f>S201*H201</f>
        <v>0</v>
      </c>
      <c r="AR201" s="16" t="s">
        <v>193</v>
      </c>
      <c r="AT201" s="16" t="s">
        <v>228</v>
      </c>
      <c r="AU201" s="16" t="s">
        <v>77</v>
      </c>
      <c r="AY201" s="16" t="s">
        <v>154</v>
      </c>
      <c r="BE201" s="158">
        <f>IF(N201="základní",J201,0)</f>
        <v>0</v>
      </c>
      <c r="BF201" s="158">
        <f>IF(N201="snížená",J201,0)</f>
        <v>0</v>
      </c>
      <c r="BG201" s="158">
        <f>IF(N201="zákl. přenesená",J201,0)</f>
        <v>0</v>
      </c>
      <c r="BH201" s="158">
        <f>IF(N201="sníž. přenesená",J201,0)</f>
        <v>0</v>
      </c>
      <c r="BI201" s="158">
        <f>IF(N201="nulová",J201,0)</f>
        <v>0</v>
      </c>
      <c r="BJ201" s="16" t="s">
        <v>75</v>
      </c>
      <c r="BK201" s="158">
        <f>ROUND(I201*H201,2)</f>
        <v>0</v>
      </c>
      <c r="BL201" s="16" t="s">
        <v>161</v>
      </c>
      <c r="BM201" s="16" t="s">
        <v>280</v>
      </c>
    </row>
    <row r="202" spans="2:65" s="12" customFormat="1" ht="10.199999999999999">
      <c r="B202" s="159"/>
      <c r="D202" s="160" t="s">
        <v>172</v>
      </c>
      <c r="E202" s="161" t="s">
        <v>1</v>
      </c>
      <c r="F202" s="162" t="s">
        <v>270</v>
      </c>
      <c r="H202" s="161" t="s">
        <v>1</v>
      </c>
      <c r="I202" s="163"/>
      <c r="L202" s="159"/>
      <c r="M202" s="164"/>
      <c r="N202" s="165"/>
      <c r="O202" s="165"/>
      <c r="P202" s="165"/>
      <c r="Q202" s="165"/>
      <c r="R202" s="165"/>
      <c r="S202" s="165"/>
      <c r="T202" s="166"/>
      <c r="AT202" s="161" t="s">
        <v>172</v>
      </c>
      <c r="AU202" s="161" t="s">
        <v>77</v>
      </c>
      <c r="AV202" s="12" t="s">
        <v>75</v>
      </c>
      <c r="AW202" s="12" t="s">
        <v>30</v>
      </c>
      <c r="AX202" s="12" t="s">
        <v>67</v>
      </c>
      <c r="AY202" s="161" t="s">
        <v>154</v>
      </c>
    </row>
    <row r="203" spans="2:65" s="12" customFormat="1" ht="10.199999999999999">
      <c r="B203" s="159"/>
      <c r="D203" s="160" t="s">
        <v>172</v>
      </c>
      <c r="E203" s="161" t="s">
        <v>1</v>
      </c>
      <c r="F203" s="162" t="s">
        <v>281</v>
      </c>
      <c r="H203" s="161" t="s">
        <v>1</v>
      </c>
      <c r="I203" s="163"/>
      <c r="L203" s="159"/>
      <c r="M203" s="164"/>
      <c r="N203" s="165"/>
      <c r="O203" s="165"/>
      <c r="P203" s="165"/>
      <c r="Q203" s="165"/>
      <c r="R203" s="165"/>
      <c r="S203" s="165"/>
      <c r="T203" s="166"/>
      <c r="AT203" s="161" t="s">
        <v>172</v>
      </c>
      <c r="AU203" s="161" t="s">
        <v>77</v>
      </c>
      <c r="AV203" s="12" t="s">
        <v>75</v>
      </c>
      <c r="AW203" s="12" t="s">
        <v>30</v>
      </c>
      <c r="AX203" s="12" t="s">
        <v>67</v>
      </c>
      <c r="AY203" s="161" t="s">
        <v>154</v>
      </c>
    </row>
    <row r="204" spans="2:65" s="12" customFormat="1" ht="10.199999999999999">
      <c r="B204" s="159"/>
      <c r="D204" s="160" t="s">
        <v>172</v>
      </c>
      <c r="E204" s="161" t="s">
        <v>1</v>
      </c>
      <c r="F204" s="162" t="s">
        <v>271</v>
      </c>
      <c r="H204" s="161" t="s">
        <v>1</v>
      </c>
      <c r="I204" s="163"/>
      <c r="L204" s="159"/>
      <c r="M204" s="164"/>
      <c r="N204" s="165"/>
      <c r="O204" s="165"/>
      <c r="P204" s="165"/>
      <c r="Q204" s="165"/>
      <c r="R204" s="165"/>
      <c r="S204" s="165"/>
      <c r="T204" s="166"/>
      <c r="AT204" s="161" t="s">
        <v>172</v>
      </c>
      <c r="AU204" s="161" t="s">
        <v>77</v>
      </c>
      <c r="AV204" s="12" t="s">
        <v>75</v>
      </c>
      <c r="AW204" s="12" t="s">
        <v>30</v>
      </c>
      <c r="AX204" s="12" t="s">
        <v>67</v>
      </c>
      <c r="AY204" s="161" t="s">
        <v>154</v>
      </c>
    </row>
    <row r="205" spans="2:65" s="13" customFormat="1" ht="10.199999999999999">
      <c r="B205" s="167"/>
      <c r="D205" s="160" t="s">
        <v>172</v>
      </c>
      <c r="E205" s="168" t="s">
        <v>1</v>
      </c>
      <c r="F205" s="169" t="s">
        <v>77</v>
      </c>
      <c r="H205" s="170">
        <v>2</v>
      </c>
      <c r="I205" s="171"/>
      <c r="L205" s="167"/>
      <c r="M205" s="172"/>
      <c r="N205" s="173"/>
      <c r="O205" s="173"/>
      <c r="P205" s="173"/>
      <c r="Q205" s="173"/>
      <c r="R205" s="173"/>
      <c r="S205" s="173"/>
      <c r="T205" s="174"/>
      <c r="AT205" s="168" t="s">
        <v>172</v>
      </c>
      <c r="AU205" s="168" t="s">
        <v>77</v>
      </c>
      <c r="AV205" s="13" t="s">
        <v>77</v>
      </c>
      <c r="AW205" s="13" t="s">
        <v>30</v>
      </c>
      <c r="AX205" s="13" t="s">
        <v>67</v>
      </c>
      <c r="AY205" s="168" t="s">
        <v>154</v>
      </c>
    </row>
    <row r="206" spans="2:65" s="14" customFormat="1" ht="10.199999999999999">
      <c r="B206" s="175"/>
      <c r="D206" s="160" t="s">
        <v>172</v>
      </c>
      <c r="E206" s="176" t="s">
        <v>1</v>
      </c>
      <c r="F206" s="177" t="s">
        <v>175</v>
      </c>
      <c r="H206" s="178">
        <v>2</v>
      </c>
      <c r="I206" s="179"/>
      <c r="L206" s="175"/>
      <c r="M206" s="180"/>
      <c r="N206" s="181"/>
      <c r="O206" s="181"/>
      <c r="P206" s="181"/>
      <c r="Q206" s="181"/>
      <c r="R206" s="181"/>
      <c r="S206" s="181"/>
      <c r="T206" s="182"/>
      <c r="AT206" s="176" t="s">
        <v>172</v>
      </c>
      <c r="AU206" s="176" t="s">
        <v>77</v>
      </c>
      <c r="AV206" s="14" t="s">
        <v>161</v>
      </c>
      <c r="AW206" s="14" t="s">
        <v>30</v>
      </c>
      <c r="AX206" s="14" t="s">
        <v>75</v>
      </c>
      <c r="AY206" s="176" t="s">
        <v>154</v>
      </c>
    </row>
    <row r="207" spans="2:65" s="1" customFormat="1" ht="16.5" customHeight="1">
      <c r="B207" s="146"/>
      <c r="C207" s="183" t="s">
        <v>7</v>
      </c>
      <c r="D207" s="183" t="s">
        <v>228</v>
      </c>
      <c r="E207" s="184" t="s">
        <v>282</v>
      </c>
      <c r="F207" s="185" t="s">
        <v>283</v>
      </c>
      <c r="G207" s="186" t="s">
        <v>279</v>
      </c>
      <c r="H207" s="187">
        <v>10</v>
      </c>
      <c r="I207" s="188"/>
      <c r="J207" s="189">
        <f>ROUND(I207*H207,2)</f>
        <v>0</v>
      </c>
      <c r="K207" s="185" t="s">
        <v>1</v>
      </c>
      <c r="L207" s="190"/>
      <c r="M207" s="191" t="s">
        <v>1</v>
      </c>
      <c r="N207" s="192" t="s">
        <v>38</v>
      </c>
      <c r="O207" s="49"/>
      <c r="P207" s="156">
        <f>O207*H207</f>
        <v>0</v>
      </c>
      <c r="Q207" s="156">
        <v>3.6779999999999999</v>
      </c>
      <c r="R207" s="156">
        <f>Q207*H207</f>
        <v>36.78</v>
      </c>
      <c r="S207" s="156">
        <v>0</v>
      </c>
      <c r="T207" s="157">
        <f>S207*H207</f>
        <v>0</v>
      </c>
      <c r="AR207" s="16" t="s">
        <v>193</v>
      </c>
      <c r="AT207" s="16" t="s">
        <v>228</v>
      </c>
      <c r="AU207" s="16" t="s">
        <v>77</v>
      </c>
      <c r="AY207" s="16" t="s">
        <v>154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6" t="s">
        <v>75</v>
      </c>
      <c r="BK207" s="158">
        <f>ROUND(I207*H207,2)</f>
        <v>0</v>
      </c>
      <c r="BL207" s="16" t="s">
        <v>161</v>
      </c>
      <c r="BM207" s="16" t="s">
        <v>284</v>
      </c>
    </row>
    <row r="208" spans="2:65" s="12" customFormat="1" ht="10.199999999999999">
      <c r="B208" s="159"/>
      <c r="D208" s="160" t="s">
        <v>172</v>
      </c>
      <c r="E208" s="161" t="s">
        <v>1</v>
      </c>
      <c r="F208" s="162" t="s">
        <v>270</v>
      </c>
      <c r="H208" s="161" t="s">
        <v>1</v>
      </c>
      <c r="I208" s="163"/>
      <c r="L208" s="159"/>
      <c r="M208" s="164"/>
      <c r="N208" s="165"/>
      <c r="O208" s="165"/>
      <c r="P208" s="165"/>
      <c r="Q208" s="165"/>
      <c r="R208" s="165"/>
      <c r="S208" s="165"/>
      <c r="T208" s="166"/>
      <c r="AT208" s="161" t="s">
        <v>172</v>
      </c>
      <c r="AU208" s="161" t="s">
        <v>77</v>
      </c>
      <c r="AV208" s="12" t="s">
        <v>75</v>
      </c>
      <c r="AW208" s="12" t="s">
        <v>30</v>
      </c>
      <c r="AX208" s="12" t="s">
        <v>67</v>
      </c>
      <c r="AY208" s="161" t="s">
        <v>154</v>
      </c>
    </row>
    <row r="209" spans="2:65" s="12" customFormat="1" ht="10.199999999999999">
      <c r="B209" s="159"/>
      <c r="D209" s="160" t="s">
        <v>172</v>
      </c>
      <c r="E209" s="161" t="s">
        <v>1</v>
      </c>
      <c r="F209" s="162" t="s">
        <v>281</v>
      </c>
      <c r="H209" s="161" t="s">
        <v>1</v>
      </c>
      <c r="I209" s="163"/>
      <c r="L209" s="159"/>
      <c r="M209" s="164"/>
      <c r="N209" s="165"/>
      <c r="O209" s="165"/>
      <c r="P209" s="165"/>
      <c r="Q209" s="165"/>
      <c r="R209" s="165"/>
      <c r="S209" s="165"/>
      <c r="T209" s="166"/>
      <c r="AT209" s="161" t="s">
        <v>172</v>
      </c>
      <c r="AU209" s="161" t="s">
        <v>77</v>
      </c>
      <c r="AV209" s="12" t="s">
        <v>75</v>
      </c>
      <c r="AW209" s="12" t="s">
        <v>30</v>
      </c>
      <c r="AX209" s="12" t="s">
        <v>67</v>
      </c>
      <c r="AY209" s="161" t="s">
        <v>154</v>
      </c>
    </row>
    <row r="210" spans="2:65" s="12" customFormat="1" ht="10.199999999999999">
      <c r="B210" s="159"/>
      <c r="D210" s="160" t="s">
        <v>172</v>
      </c>
      <c r="E210" s="161" t="s">
        <v>1</v>
      </c>
      <c r="F210" s="162" t="s">
        <v>272</v>
      </c>
      <c r="H210" s="161" t="s">
        <v>1</v>
      </c>
      <c r="I210" s="163"/>
      <c r="L210" s="159"/>
      <c r="M210" s="164"/>
      <c r="N210" s="165"/>
      <c r="O210" s="165"/>
      <c r="P210" s="165"/>
      <c r="Q210" s="165"/>
      <c r="R210" s="165"/>
      <c r="S210" s="165"/>
      <c r="T210" s="166"/>
      <c r="AT210" s="161" t="s">
        <v>172</v>
      </c>
      <c r="AU210" s="161" t="s">
        <v>77</v>
      </c>
      <c r="AV210" s="12" t="s">
        <v>75</v>
      </c>
      <c r="AW210" s="12" t="s">
        <v>30</v>
      </c>
      <c r="AX210" s="12" t="s">
        <v>67</v>
      </c>
      <c r="AY210" s="161" t="s">
        <v>154</v>
      </c>
    </row>
    <row r="211" spans="2:65" s="13" customFormat="1" ht="10.199999999999999">
      <c r="B211" s="167"/>
      <c r="D211" s="160" t="s">
        <v>172</v>
      </c>
      <c r="E211" s="168" t="s">
        <v>1</v>
      </c>
      <c r="F211" s="169" t="s">
        <v>207</v>
      </c>
      <c r="H211" s="170">
        <v>10</v>
      </c>
      <c r="I211" s="171"/>
      <c r="L211" s="167"/>
      <c r="M211" s="172"/>
      <c r="N211" s="173"/>
      <c r="O211" s="173"/>
      <c r="P211" s="173"/>
      <c r="Q211" s="173"/>
      <c r="R211" s="173"/>
      <c r="S211" s="173"/>
      <c r="T211" s="174"/>
      <c r="AT211" s="168" t="s">
        <v>172</v>
      </c>
      <c r="AU211" s="168" t="s">
        <v>77</v>
      </c>
      <c r="AV211" s="13" t="s">
        <v>77</v>
      </c>
      <c r="AW211" s="13" t="s">
        <v>30</v>
      </c>
      <c r="AX211" s="13" t="s">
        <v>67</v>
      </c>
      <c r="AY211" s="168" t="s">
        <v>154</v>
      </c>
    </row>
    <row r="212" spans="2:65" s="14" customFormat="1" ht="10.199999999999999">
      <c r="B212" s="175"/>
      <c r="D212" s="160" t="s">
        <v>172</v>
      </c>
      <c r="E212" s="176" t="s">
        <v>1</v>
      </c>
      <c r="F212" s="177" t="s">
        <v>175</v>
      </c>
      <c r="H212" s="178">
        <v>10</v>
      </c>
      <c r="I212" s="179"/>
      <c r="L212" s="175"/>
      <c r="M212" s="180"/>
      <c r="N212" s="181"/>
      <c r="O212" s="181"/>
      <c r="P212" s="181"/>
      <c r="Q212" s="181"/>
      <c r="R212" s="181"/>
      <c r="S212" s="181"/>
      <c r="T212" s="182"/>
      <c r="AT212" s="176" t="s">
        <v>172</v>
      </c>
      <c r="AU212" s="176" t="s">
        <v>77</v>
      </c>
      <c r="AV212" s="14" t="s">
        <v>161</v>
      </c>
      <c r="AW212" s="14" t="s">
        <v>30</v>
      </c>
      <c r="AX212" s="14" t="s">
        <v>75</v>
      </c>
      <c r="AY212" s="176" t="s">
        <v>154</v>
      </c>
    </row>
    <row r="213" spans="2:65" s="1" customFormat="1" ht="16.5" customHeight="1">
      <c r="B213" s="146"/>
      <c r="C213" s="183" t="s">
        <v>285</v>
      </c>
      <c r="D213" s="183" t="s">
        <v>228</v>
      </c>
      <c r="E213" s="184" t="s">
        <v>286</v>
      </c>
      <c r="F213" s="185" t="s">
        <v>287</v>
      </c>
      <c r="G213" s="186" t="s">
        <v>279</v>
      </c>
      <c r="H213" s="187">
        <v>1</v>
      </c>
      <c r="I213" s="188"/>
      <c r="J213" s="189">
        <f>ROUND(I213*H213,2)</f>
        <v>0</v>
      </c>
      <c r="K213" s="185" t="s">
        <v>1</v>
      </c>
      <c r="L213" s="190"/>
      <c r="M213" s="191" t="s">
        <v>1</v>
      </c>
      <c r="N213" s="192" t="s">
        <v>38</v>
      </c>
      <c r="O213" s="49"/>
      <c r="P213" s="156">
        <f>O213*H213</f>
        <v>0</v>
      </c>
      <c r="Q213" s="156">
        <v>3.637</v>
      </c>
      <c r="R213" s="156">
        <f>Q213*H213</f>
        <v>3.637</v>
      </c>
      <c r="S213" s="156">
        <v>0</v>
      </c>
      <c r="T213" s="157">
        <f>S213*H213</f>
        <v>0</v>
      </c>
      <c r="AR213" s="16" t="s">
        <v>193</v>
      </c>
      <c r="AT213" s="16" t="s">
        <v>228</v>
      </c>
      <c r="AU213" s="16" t="s">
        <v>77</v>
      </c>
      <c r="AY213" s="16" t="s">
        <v>154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6" t="s">
        <v>75</v>
      </c>
      <c r="BK213" s="158">
        <f>ROUND(I213*H213,2)</f>
        <v>0</v>
      </c>
      <c r="BL213" s="16" t="s">
        <v>161</v>
      </c>
      <c r="BM213" s="16" t="s">
        <v>288</v>
      </c>
    </row>
    <row r="214" spans="2:65" s="12" customFormat="1" ht="10.199999999999999">
      <c r="B214" s="159"/>
      <c r="D214" s="160" t="s">
        <v>172</v>
      </c>
      <c r="E214" s="161" t="s">
        <v>1</v>
      </c>
      <c r="F214" s="162" t="s">
        <v>270</v>
      </c>
      <c r="H214" s="161" t="s">
        <v>1</v>
      </c>
      <c r="I214" s="163"/>
      <c r="L214" s="159"/>
      <c r="M214" s="164"/>
      <c r="N214" s="165"/>
      <c r="O214" s="165"/>
      <c r="P214" s="165"/>
      <c r="Q214" s="165"/>
      <c r="R214" s="165"/>
      <c r="S214" s="165"/>
      <c r="T214" s="166"/>
      <c r="AT214" s="161" t="s">
        <v>172</v>
      </c>
      <c r="AU214" s="161" t="s">
        <v>77</v>
      </c>
      <c r="AV214" s="12" t="s">
        <v>75</v>
      </c>
      <c r="AW214" s="12" t="s">
        <v>30</v>
      </c>
      <c r="AX214" s="12" t="s">
        <v>67</v>
      </c>
      <c r="AY214" s="161" t="s">
        <v>154</v>
      </c>
    </row>
    <row r="215" spans="2:65" s="12" customFormat="1" ht="10.199999999999999">
      <c r="B215" s="159"/>
      <c r="D215" s="160" t="s">
        <v>172</v>
      </c>
      <c r="E215" s="161" t="s">
        <v>1</v>
      </c>
      <c r="F215" s="162" t="s">
        <v>281</v>
      </c>
      <c r="H215" s="161" t="s">
        <v>1</v>
      </c>
      <c r="I215" s="163"/>
      <c r="L215" s="159"/>
      <c r="M215" s="164"/>
      <c r="N215" s="165"/>
      <c r="O215" s="165"/>
      <c r="P215" s="165"/>
      <c r="Q215" s="165"/>
      <c r="R215" s="165"/>
      <c r="S215" s="165"/>
      <c r="T215" s="166"/>
      <c r="AT215" s="161" t="s">
        <v>172</v>
      </c>
      <c r="AU215" s="161" t="s">
        <v>77</v>
      </c>
      <c r="AV215" s="12" t="s">
        <v>75</v>
      </c>
      <c r="AW215" s="12" t="s">
        <v>30</v>
      </c>
      <c r="AX215" s="12" t="s">
        <v>67</v>
      </c>
      <c r="AY215" s="161" t="s">
        <v>154</v>
      </c>
    </row>
    <row r="216" spans="2:65" s="12" customFormat="1" ht="10.199999999999999">
      <c r="B216" s="159"/>
      <c r="D216" s="160" t="s">
        <v>172</v>
      </c>
      <c r="E216" s="161" t="s">
        <v>1</v>
      </c>
      <c r="F216" s="162" t="s">
        <v>273</v>
      </c>
      <c r="H216" s="161" t="s">
        <v>1</v>
      </c>
      <c r="I216" s="163"/>
      <c r="L216" s="159"/>
      <c r="M216" s="164"/>
      <c r="N216" s="165"/>
      <c r="O216" s="165"/>
      <c r="P216" s="165"/>
      <c r="Q216" s="165"/>
      <c r="R216" s="165"/>
      <c r="S216" s="165"/>
      <c r="T216" s="166"/>
      <c r="AT216" s="161" t="s">
        <v>172</v>
      </c>
      <c r="AU216" s="161" t="s">
        <v>77</v>
      </c>
      <c r="AV216" s="12" t="s">
        <v>75</v>
      </c>
      <c r="AW216" s="12" t="s">
        <v>30</v>
      </c>
      <c r="AX216" s="12" t="s">
        <v>67</v>
      </c>
      <c r="AY216" s="161" t="s">
        <v>154</v>
      </c>
    </row>
    <row r="217" spans="2:65" s="13" customFormat="1" ht="10.199999999999999">
      <c r="B217" s="167"/>
      <c r="D217" s="160" t="s">
        <v>172</v>
      </c>
      <c r="E217" s="168" t="s">
        <v>1</v>
      </c>
      <c r="F217" s="169" t="s">
        <v>75</v>
      </c>
      <c r="H217" s="170">
        <v>1</v>
      </c>
      <c r="I217" s="171"/>
      <c r="L217" s="167"/>
      <c r="M217" s="172"/>
      <c r="N217" s="173"/>
      <c r="O217" s="173"/>
      <c r="P217" s="173"/>
      <c r="Q217" s="173"/>
      <c r="R217" s="173"/>
      <c r="S217" s="173"/>
      <c r="T217" s="174"/>
      <c r="AT217" s="168" t="s">
        <v>172</v>
      </c>
      <c r="AU217" s="168" t="s">
        <v>77</v>
      </c>
      <c r="AV217" s="13" t="s">
        <v>77</v>
      </c>
      <c r="AW217" s="13" t="s">
        <v>30</v>
      </c>
      <c r="AX217" s="13" t="s">
        <v>67</v>
      </c>
      <c r="AY217" s="168" t="s">
        <v>154</v>
      </c>
    </row>
    <row r="218" spans="2:65" s="14" customFormat="1" ht="10.199999999999999">
      <c r="B218" s="175"/>
      <c r="D218" s="160" t="s">
        <v>172</v>
      </c>
      <c r="E218" s="176" t="s">
        <v>1</v>
      </c>
      <c r="F218" s="177" t="s">
        <v>175</v>
      </c>
      <c r="H218" s="178">
        <v>1</v>
      </c>
      <c r="I218" s="179"/>
      <c r="L218" s="175"/>
      <c r="M218" s="180"/>
      <c r="N218" s="181"/>
      <c r="O218" s="181"/>
      <c r="P218" s="181"/>
      <c r="Q218" s="181"/>
      <c r="R218" s="181"/>
      <c r="S218" s="181"/>
      <c r="T218" s="182"/>
      <c r="AT218" s="176" t="s">
        <v>172</v>
      </c>
      <c r="AU218" s="176" t="s">
        <v>77</v>
      </c>
      <c r="AV218" s="14" t="s">
        <v>161</v>
      </c>
      <c r="AW218" s="14" t="s">
        <v>30</v>
      </c>
      <c r="AX218" s="14" t="s">
        <v>75</v>
      </c>
      <c r="AY218" s="176" t="s">
        <v>154</v>
      </c>
    </row>
    <row r="219" spans="2:65" s="1" customFormat="1" ht="16.5" customHeight="1">
      <c r="B219" s="146"/>
      <c r="C219" s="183" t="s">
        <v>289</v>
      </c>
      <c r="D219" s="183" t="s">
        <v>228</v>
      </c>
      <c r="E219" s="184" t="s">
        <v>290</v>
      </c>
      <c r="F219" s="185" t="s">
        <v>291</v>
      </c>
      <c r="G219" s="186" t="s">
        <v>279</v>
      </c>
      <c r="H219" s="187">
        <v>1</v>
      </c>
      <c r="I219" s="188"/>
      <c r="J219" s="189">
        <f>ROUND(I219*H219,2)</f>
        <v>0</v>
      </c>
      <c r="K219" s="185" t="s">
        <v>1</v>
      </c>
      <c r="L219" s="190"/>
      <c r="M219" s="191" t="s">
        <v>1</v>
      </c>
      <c r="N219" s="192" t="s">
        <v>38</v>
      </c>
      <c r="O219" s="49"/>
      <c r="P219" s="156">
        <f>O219*H219</f>
        <v>0</v>
      </c>
      <c r="Q219" s="156">
        <v>3.637</v>
      </c>
      <c r="R219" s="156">
        <f>Q219*H219</f>
        <v>3.637</v>
      </c>
      <c r="S219" s="156">
        <v>0</v>
      </c>
      <c r="T219" s="157">
        <f>S219*H219</f>
        <v>0</v>
      </c>
      <c r="AR219" s="16" t="s">
        <v>193</v>
      </c>
      <c r="AT219" s="16" t="s">
        <v>228</v>
      </c>
      <c r="AU219" s="16" t="s">
        <v>77</v>
      </c>
      <c r="AY219" s="16" t="s">
        <v>154</v>
      </c>
      <c r="BE219" s="158">
        <f>IF(N219="základní",J219,0)</f>
        <v>0</v>
      </c>
      <c r="BF219" s="158">
        <f>IF(N219="snížená",J219,0)</f>
        <v>0</v>
      </c>
      <c r="BG219" s="158">
        <f>IF(N219="zákl. přenesená",J219,0)</f>
        <v>0</v>
      </c>
      <c r="BH219" s="158">
        <f>IF(N219="sníž. přenesená",J219,0)</f>
        <v>0</v>
      </c>
      <c r="BI219" s="158">
        <f>IF(N219="nulová",J219,0)</f>
        <v>0</v>
      </c>
      <c r="BJ219" s="16" t="s">
        <v>75</v>
      </c>
      <c r="BK219" s="158">
        <f>ROUND(I219*H219,2)</f>
        <v>0</v>
      </c>
      <c r="BL219" s="16" t="s">
        <v>161</v>
      </c>
      <c r="BM219" s="16" t="s">
        <v>292</v>
      </c>
    </row>
    <row r="220" spans="2:65" s="12" customFormat="1" ht="10.199999999999999">
      <c r="B220" s="159"/>
      <c r="D220" s="160" t="s">
        <v>172</v>
      </c>
      <c r="E220" s="161" t="s">
        <v>1</v>
      </c>
      <c r="F220" s="162" t="s">
        <v>270</v>
      </c>
      <c r="H220" s="161" t="s">
        <v>1</v>
      </c>
      <c r="I220" s="163"/>
      <c r="L220" s="159"/>
      <c r="M220" s="164"/>
      <c r="N220" s="165"/>
      <c r="O220" s="165"/>
      <c r="P220" s="165"/>
      <c r="Q220" s="165"/>
      <c r="R220" s="165"/>
      <c r="S220" s="165"/>
      <c r="T220" s="166"/>
      <c r="AT220" s="161" t="s">
        <v>172</v>
      </c>
      <c r="AU220" s="161" t="s">
        <v>77</v>
      </c>
      <c r="AV220" s="12" t="s">
        <v>75</v>
      </c>
      <c r="AW220" s="12" t="s">
        <v>30</v>
      </c>
      <c r="AX220" s="12" t="s">
        <v>67</v>
      </c>
      <c r="AY220" s="161" t="s">
        <v>154</v>
      </c>
    </row>
    <row r="221" spans="2:65" s="12" customFormat="1" ht="10.199999999999999">
      <c r="B221" s="159"/>
      <c r="D221" s="160" t="s">
        <v>172</v>
      </c>
      <c r="E221" s="161" t="s">
        <v>1</v>
      </c>
      <c r="F221" s="162" t="s">
        <v>281</v>
      </c>
      <c r="H221" s="161" t="s">
        <v>1</v>
      </c>
      <c r="I221" s="163"/>
      <c r="L221" s="159"/>
      <c r="M221" s="164"/>
      <c r="N221" s="165"/>
      <c r="O221" s="165"/>
      <c r="P221" s="165"/>
      <c r="Q221" s="165"/>
      <c r="R221" s="165"/>
      <c r="S221" s="165"/>
      <c r="T221" s="166"/>
      <c r="AT221" s="161" t="s">
        <v>172</v>
      </c>
      <c r="AU221" s="161" t="s">
        <v>77</v>
      </c>
      <c r="AV221" s="12" t="s">
        <v>75</v>
      </c>
      <c r="AW221" s="12" t="s">
        <v>30</v>
      </c>
      <c r="AX221" s="12" t="s">
        <v>67</v>
      </c>
      <c r="AY221" s="161" t="s">
        <v>154</v>
      </c>
    </row>
    <row r="222" spans="2:65" s="12" customFormat="1" ht="10.199999999999999">
      <c r="B222" s="159"/>
      <c r="D222" s="160" t="s">
        <v>172</v>
      </c>
      <c r="E222" s="161" t="s">
        <v>1</v>
      </c>
      <c r="F222" s="162" t="s">
        <v>274</v>
      </c>
      <c r="H222" s="161" t="s">
        <v>1</v>
      </c>
      <c r="I222" s="163"/>
      <c r="L222" s="159"/>
      <c r="M222" s="164"/>
      <c r="N222" s="165"/>
      <c r="O222" s="165"/>
      <c r="P222" s="165"/>
      <c r="Q222" s="165"/>
      <c r="R222" s="165"/>
      <c r="S222" s="165"/>
      <c r="T222" s="166"/>
      <c r="AT222" s="161" t="s">
        <v>172</v>
      </c>
      <c r="AU222" s="161" t="s">
        <v>77</v>
      </c>
      <c r="AV222" s="12" t="s">
        <v>75</v>
      </c>
      <c r="AW222" s="12" t="s">
        <v>30</v>
      </c>
      <c r="AX222" s="12" t="s">
        <v>67</v>
      </c>
      <c r="AY222" s="161" t="s">
        <v>154</v>
      </c>
    </row>
    <row r="223" spans="2:65" s="13" customFormat="1" ht="10.199999999999999">
      <c r="B223" s="167"/>
      <c r="D223" s="160" t="s">
        <v>172</v>
      </c>
      <c r="E223" s="168" t="s">
        <v>1</v>
      </c>
      <c r="F223" s="169" t="s">
        <v>75</v>
      </c>
      <c r="H223" s="170">
        <v>1</v>
      </c>
      <c r="I223" s="171"/>
      <c r="L223" s="167"/>
      <c r="M223" s="172"/>
      <c r="N223" s="173"/>
      <c r="O223" s="173"/>
      <c r="P223" s="173"/>
      <c r="Q223" s="173"/>
      <c r="R223" s="173"/>
      <c r="S223" s="173"/>
      <c r="T223" s="174"/>
      <c r="AT223" s="168" t="s">
        <v>172</v>
      </c>
      <c r="AU223" s="168" t="s">
        <v>77</v>
      </c>
      <c r="AV223" s="13" t="s">
        <v>77</v>
      </c>
      <c r="AW223" s="13" t="s">
        <v>30</v>
      </c>
      <c r="AX223" s="13" t="s">
        <v>67</v>
      </c>
      <c r="AY223" s="168" t="s">
        <v>154</v>
      </c>
    </row>
    <row r="224" spans="2:65" s="14" customFormat="1" ht="10.199999999999999">
      <c r="B224" s="175"/>
      <c r="D224" s="160" t="s">
        <v>172</v>
      </c>
      <c r="E224" s="176" t="s">
        <v>1</v>
      </c>
      <c r="F224" s="177" t="s">
        <v>175</v>
      </c>
      <c r="H224" s="178">
        <v>1</v>
      </c>
      <c r="I224" s="179"/>
      <c r="L224" s="175"/>
      <c r="M224" s="180"/>
      <c r="N224" s="181"/>
      <c r="O224" s="181"/>
      <c r="P224" s="181"/>
      <c r="Q224" s="181"/>
      <c r="R224" s="181"/>
      <c r="S224" s="181"/>
      <c r="T224" s="182"/>
      <c r="AT224" s="176" t="s">
        <v>172</v>
      </c>
      <c r="AU224" s="176" t="s">
        <v>77</v>
      </c>
      <c r="AV224" s="14" t="s">
        <v>161</v>
      </c>
      <c r="AW224" s="14" t="s">
        <v>30</v>
      </c>
      <c r="AX224" s="14" t="s">
        <v>75</v>
      </c>
      <c r="AY224" s="176" t="s">
        <v>154</v>
      </c>
    </row>
    <row r="225" spans="2:65" s="1" customFormat="1" ht="16.5" customHeight="1">
      <c r="B225" s="146"/>
      <c r="C225" s="183" t="s">
        <v>293</v>
      </c>
      <c r="D225" s="183" t="s">
        <v>228</v>
      </c>
      <c r="E225" s="184" t="s">
        <v>294</v>
      </c>
      <c r="F225" s="185" t="s">
        <v>295</v>
      </c>
      <c r="G225" s="186" t="s">
        <v>279</v>
      </c>
      <c r="H225" s="187">
        <v>2</v>
      </c>
      <c r="I225" s="188"/>
      <c r="J225" s="189">
        <f>ROUND(I225*H225,2)</f>
        <v>0</v>
      </c>
      <c r="K225" s="185" t="s">
        <v>1</v>
      </c>
      <c r="L225" s="190"/>
      <c r="M225" s="191" t="s">
        <v>1</v>
      </c>
      <c r="N225" s="192" t="s">
        <v>38</v>
      </c>
      <c r="O225" s="49"/>
      <c r="P225" s="156">
        <f>O225*H225</f>
        <v>0</v>
      </c>
      <c r="Q225" s="156">
        <v>3.5041000000000002</v>
      </c>
      <c r="R225" s="156">
        <f>Q225*H225</f>
        <v>7.0082000000000004</v>
      </c>
      <c r="S225" s="156">
        <v>0</v>
      </c>
      <c r="T225" s="157">
        <f>S225*H225</f>
        <v>0</v>
      </c>
      <c r="AR225" s="16" t="s">
        <v>193</v>
      </c>
      <c r="AT225" s="16" t="s">
        <v>228</v>
      </c>
      <c r="AU225" s="16" t="s">
        <v>77</v>
      </c>
      <c r="AY225" s="16" t="s">
        <v>154</v>
      </c>
      <c r="BE225" s="158">
        <f>IF(N225="základní",J225,0)</f>
        <v>0</v>
      </c>
      <c r="BF225" s="158">
        <f>IF(N225="snížená",J225,0)</f>
        <v>0</v>
      </c>
      <c r="BG225" s="158">
        <f>IF(N225="zákl. přenesená",J225,0)</f>
        <v>0</v>
      </c>
      <c r="BH225" s="158">
        <f>IF(N225="sníž. přenesená",J225,0)</f>
        <v>0</v>
      </c>
      <c r="BI225" s="158">
        <f>IF(N225="nulová",J225,0)</f>
        <v>0</v>
      </c>
      <c r="BJ225" s="16" t="s">
        <v>75</v>
      </c>
      <c r="BK225" s="158">
        <f>ROUND(I225*H225,2)</f>
        <v>0</v>
      </c>
      <c r="BL225" s="16" t="s">
        <v>161</v>
      </c>
      <c r="BM225" s="16" t="s">
        <v>296</v>
      </c>
    </row>
    <row r="226" spans="2:65" s="12" customFormat="1" ht="10.199999999999999">
      <c r="B226" s="159"/>
      <c r="D226" s="160" t="s">
        <v>172</v>
      </c>
      <c r="E226" s="161" t="s">
        <v>1</v>
      </c>
      <c r="F226" s="162" t="s">
        <v>270</v>
      </c>
      <c r="H226" s="161" t="s">
        <v>1</v>
      </c>
      <c r="I226" s="163"/>
      <c r="L226" s="159"/>
      <c r="M226" s="164"/>
      <c r="N226" s="165"/>
      <c r="O226" s="165"/>
      <c r="P226" s="165"/>
      <c r="Q226" s="165"/>
      <c r="R226" s="165"/>
      <c r="S226" s="165"/>
      <c r="T226" s="166"/>
      <c r="AT226" s="161" t="s">
        <v>172</v>
      </c>
      <c r="AU226" s="161" t="s">
        <v>77</v>
      </c>
      <c r="AV226" s="12" t="s">
        <v>75</v>
      </c>
      <c r="AW226" s="12" t="s">
        <v>30</v>
      </c>
      <c r="AX226" s="12" t="s">
        <v>67</v>
      </c>
      <c r="AY226" s="161" t="s">
        <v>154</v>
      </c>
    </row>
    <row r="227" spans="2:65" s="12" customFormat="1" ht="10.199999999999999">
      <c r="B227" s="159"/>
      <c r="D227" s="160" t="s">
        <v>172</v>
      </c>
      <c r="E227" s="161" t="s">
        <v>1</v>
      </c>
      <c r="F227" s="162" t="s">
        <v>281</v>
      </c>
      <c r="H227" s="161" t="s">
        <v>1</v>
      </c>
      <c r="I227" s="163"/>
      <c r="L227" s="159"/>
      <c r="M227" s="164"/>
      <c r="N227" s="165"/>
      <c r="O227" s="165"/>
      <c r="P227" s="165"/>
      <c r="Q227" s="165"/>
      <c r="R227" s="165"/>
      <c r="S227" s="165"/>
      <c r="T227" s="166"/>
      <c r="AT227" s="161" t="s">
        <v>172</v>
      </c>
      <c r="AU227" s="161" t="s">
        <v>77</v>
      </c>
      <c r="AV227" s="12" t="s">
        <v>75</v>
      </c>
      <c r="AW227" s="12" t="s">
        <v>30</v>
      </c>
      <c r="AX227" s="12" t="s">
        <v>67</v>
      </c>
      <c r="AY227" s="161" t="s">
        <v>154</v>
      </c>
    </row>
    <row r="228" spans="2:65" s="12" customFormat="1" ht="10.199999999999999">
      <c r="B228" s="159"/>
      <c r="D228" s="160" t="s">
        <v>172</v>
      </c>
      <c r="E228" s="161" t="s">
        <v>1</v>
      </c>
      <c r="F228" s="162" t="s">
        <v>275</v>
      </c>
      <c r="H228" s="161" t="s">
        <v>1</v>
      </c>
      <c r="I228" s="163"/>
      <c r="L228" s="159"/>
      <c r="M228" s="164"/>
      <c r="N228" s="165"/>
      <c r="O228" s="165"/>
      <c r="P228" s="165"/>
      <c r="Q228" s="165"/>
      <c r="R228" s="165"/>
      <c r="S228" s="165"/>
      <c r="T228" s="166"/>
      <c r="AT228" s="161" t="s">
        <v>172</v>
      </c>
      <c r="AU228" s="161" t="s">
        <v>77</v>
      </c>
      <c r="AV228" s="12" t="s">
        <v>75</v>
      </c>
      <c r="AW228" s="12" t="s">
        <v>30</v>
      </c>
      <c r="AX228" s="12" t="s">
        <v>67</v>
      </c>
      <c r="AY228" s="161" t="s">
        <v>154</v>
      </c>
    </row>
    <row r="229" spans="2:65" s="13" customFormat="1" ht="10.199999999999999">
      <c r="B229" s="167"/>
      <c r="D229" s="160" t="s">
        <v>172</v>
      </c>
      <c r="E229" s="168" t="s">
        <v>1</v>
      </c>
      <c r="F229" s="169" t="s">
        <v>77</v>
      </c>
      <c r="H229" s="170">
        <v>2</v>
      </c>
      <c r="I229" s="171"/>
      <c r="L229" s="167"/>
      <c r="M229" s="172"/>
      <c r="N229" s="173"/>
      <c r="O229" s="173"/>
      <c r="P229" s="173"/>
      <c r="Q229" s="173"/>
      <c r="R229" s="173"/>
      <c r="S229" s="173"/>
      <c r="T229" s="174"/>
      <c r="AT229" s="168" t="s">
        <v>172</v>
      </c>
      <c r="AU229" s="168" t="s">
        <v>77</v>
      </c>
      <c r="AV229" s="13" t="s">
        <v>77</v>
      </c>
      <c r="AW229" s="13" t="s">
        <v>30</v>
      </c>
      <c r="AX229" s="13" t="s">
        <v>67</v>
      </c>
      <c r="AY229" s="168" t="s">
        <v>154</v>
      </c>
    </row>
    <row r="230" spans="2:65" s="14" customFormat="1" ht="10.199999999999999">
      <c r="B230" s="175"/>
      <c r="D230" s="160" t="s">
        <v>172</v>
      </c>
      <c r="E230" s="176" t="s">
        <v>1</v>
      </c>
      <c r="F230" s="177" t="s">
        <v>175</v>
      </c>
      <c r="H230" s="178">
        <v>2</v>
      </c>
      <c r="I230" s="179"/>
      <c r="L230" s="175"/>
      <c r="M230" s="180"/>
      <c r="N230" s="181"/>
      <c r="O230" s="181"/>
      <c r="P230" s="181"/>
      <c r="Q230" s="181"/>
      <c r="R230" s="181"/>
      <c r="S230" s="181"/>
      <c r="T230" s="182"/>
      <c r="AT230" s="176" t="s">
        <v>172</v>
      </c>
      <c r="AU230" s="176" t="s">
        <v>77</v>
      </c>
      <c r="AV230" s="14" t="s">
        <v>161</v>
      </c>
      <c r="AW230" s="14" t="s">
        <v>30</v>
      </c>
      <c r="AX230" s="14" t="s">
        <v>75</v>
      </c>
      <c r="AY230" s="176" t="s">
        <v>154</v>
      </c>
    </row>
    <row r="231" spans="2:65" s="1" customFormat="1" ht="16.5" customHeight="1">
      <c r="B231" s="146"/>
      <c r="C231" s="147" t="s">
        <v>297</v>
      </c>
      <c r="D231" s="147" t="s">
        <v>156</v>
      </c>
      <c r="E231" s="148" t="s">
        <v>298</v>
      </c>
      <c r="F231" s="149" t="s">
        <v>299</v>
      </c>
      <c r="G231" s="150" t="s">
        <v>170</v>
      </c>
      <c r="H231" s="151">
        <v>36</v>
      </c>
      <c r="I231" s="152"/>
      <c r="J231" s="153">
        <f>ROUND(I231*H231,2)</f>
        <v>0</v>
      </c>
      <c r="K231" s="149" t="s">
        <v>1</v>
      </c>
      <c r="L231" s="30"/>
      <c r="M231" s="154" t="s">
        <v>1</v>
      </c>
      <c r="N231" s="155" t="s">
        <v>38</v>
      </c>
      <c r="O231" s="49"/>
      <c r="P231" s="156">
        <f>O231*H231</f>
        <v>0</v>
      </c>
      <c r="Q231" s="156">
        <v>2.45329</v>
      </c>
      <c r="R231" s="156">
        <f>Q231*H231</f>
        <v>88.318439999999995</v>
      </c>
      <c r="S231" s="156">
        <v>0</v>
      </c>
      <c r="T231" s="157">
        <f>S231*H231</f>
        <v>0</v>
      </c>
      <c r="AR231" s="16" t="s">
        <v>161</v>
      </c>
      <c r="AT231" s="16" t="s">
        <v>156</v>
      </c>
      <c r="AU231" s="16" t="s">
        <v>77</v>
      </c>
      <c r="AY231" s="16" t="s">
        <v>154</v>
      </c>
      <c r="BE231" s="158">
        <f>IF(N231="základní",J231,0)</f>
        <v>0</v>
      </c>
      <c r="BF231" s="158">
        <f>IF(N231="snížená",J231,0)</f>
        <v>0</v>
      </c>
      <c r="BG231" s="158">
        <f>IF(N231="zákl. přenesená",J231,0)</f>
        <v>0</v>
      </c>
      <c r="BH231" s="158">
        <f>IF(N231="sníž. přenesená",J231,0)</f>
        <v>0</v>
      </c>
      <c r="BI231" s="158">
        <f>IF(N231="nulová",J231,0)</f>
        <v>0</v>
      </c>
      <c r="BJ231" s="16" t="s">
        <v>75</v>
      </c>
      <c r="BK231" s="158">
        <f>ROUND(I231*H231,2)</f>
        <v>0</v>
      </c>
      <c r="BL231" s="16" t="s">
        <v>161</v>
      </c>
      <c r="BM231" s="16" t="s">
        <v>300</v>
      </c>
    </row>
    <row r="232" spans="2:65" s="12" customFormat="1" ht="10.199999999999999">
      <c r="B232" s="159"/>
      <c r="D232" s="160" t="s">
        <v>172</v>
      </c>
      <c r="E232" s="161" t="s">
        <v>1</v>
      </c>
      <c r="F232" s="162" t="s">
        <v>270</v>
      </c>
      <c r="H232" s="161" t="s">
        <v>1</v>
      </c>
      <c r="I232" s="163"/>
      <c r="L232" s="159"/>
      <c r="M232" s="164"/>
      <c r="N232" s="165"/>
      <c r="O232" s="165"/>
      <c r="P232" s="165"/>
      <c r="Q232" s="165"/>
      <c r="R232" s="165"/>
      <c r="S232" s="165"/>
      <c r="T232" s="166"/>
      <c r="AT232" s="161" t="s">
        <v>172</v>
      </c>
      <c r="AU232" s="161" t="s">
        <v>77</v>
      </c>
      <c r="AV232" s="12" t="s">
        <v>75</v>
      </c>
      <c r="AW232" s="12" t="s">
        <v>30</v>
      </c>
      <c r="AX232" s="12" t="s">
        <v>67</v>
      </c>
      <c r="AY232" s="161" t="s">
        <v>154</v>
      </c>
    </row>
    <row r="233" spans="2:65" s="12" customFormat="1" ht="10.199999999999999">
      <c r="B233" s="159"/>
      <c r="D233" s="160" t="s">
        <v>172</v>
      </c>
      <c r="E233" s="161" t="s">
        <v>1</v>
      </c>
      <c r="F233" s="162" t="s">
        <v>301</v>
      </c>
      <c r="H233" s="161" t="s">
        <v>1</v>
      </c>
      <c r="I233" s="163"/>
      <c r="L233" s="159"/>
      <c r="M233" s="164"/>
      <c r="N233" s="165"/>
      <c r="O233" s="165"/>
      <c r="P233" s="165"/>
      <c r="Q233" s="165"/>
      <c r="R233" s="165"/>
      <c r="S233" s="165"/>
      <c r="T233" s="166"/>
      <c r="AT233" s="161" t="s">
        <v>172</v>
      </c>
      <c r="AU233" s="161" t="s">
        <v>77</v>
      </c>
      <c r="AV233" s="12" t="s">
        <v>75</v>
      </c>
      <c r="AW233" s="12" t="s">
        <v>30</v>
      </c>
      <c r="AX233" s="12" t="s">
        <v>67</v>
      </c>
      <c r="AY233" s="161" t="s">
        <v>154</v>
      </c>
    </row>
    <row r="234" spans="2:65" s="12" customFormat="1" ht="10.199999999999999">
      <c r="B234" s="159"/>
      <c r="D234" s="160" t="s">
        <v>172</v>
      </c>
      <c r="E234" s="161" t="s">
        <v>1</v>
      </c>
      <c r="F234" s="162" t="s">
        <v>302</v>
      </c>
      <c r="H234" s="161" t="s">
        <v>1</v>
      </c>
      <c r="I234" s="163"/>
      <c r="L234" s="159"/>
      <c r="M234" s="164"/>
      <c r="N234" s="165"/>
      <c r="O234" s="165"/>
      <c r="P234" s="165"/>
      <c r="Q234" s="165"/>
      <c r="R234" s="165"/>
      <c r="S234" s="165"/>
      <c r="T234" s="166"/>
      <c r="AT234" s="161" t="s">
        <v>172</v>
      </c>
      <c r="AU234" s="161" t="s">
        <v>77</v>
      </c>
      <c r="AV234" s="12" t="s">
        <v>75</v>
      </c>
      <c r="AW234" s="12" t="s">
        <v>30</v>
      </c>
      <c r="AX234" s="12" t="s">
        <v>67</v>
      </c>
      <c r="AY234" s="161" t="s">
        <v>154</v>
      </c>
    </row>
    <row r="235" spans="2:65" s="13" customFormat="1" ht="10.199999999999999">
      <c r="B235" s="167"/>
      <c r="D235" s="160" t="s">
        <v>172</v>
      </c>
      <c r="E235" s="168" t="s">
        <v>1</v>
      </c>
      <c r="F235" s="169" t="s">
        <v>303</v>
      </c>
      <c r="H235" s="170">
        <v>36</v>
      </c>
      <c r="I235" s="171"/>
      <c r="L235" s="167"/>
      <c r="M235" s="172"/>
      <c r="N235" s="173"/>
      <c r="O235" s="173"/>
      <c r="P235" s="173"/>
      <c r="Q235" s="173"/>
      <c r="R235" s="173"/>
      <c r="S235" s="173"/>
      <c r="T235" s="174"/>
      <c r="AT235" s="168" t="s">
        <v>172</v>
      </c>
      <c r="AU235" s="168" t="s">
        <v>77</v>
      </c>
      <c r="AV235" s="13" t="s">
        <v>77</v>
      </c>
      <c r="AW235" s="13" t="s">
        <v>30</v>
      </c>
      <c r="AX235" s="13" t="s">
        <v>67</v>
      </c>
      <c r="AY235" s="168" t="s">
        <v>154</v>
      </c>
    </row>
    <row r="236" spans="2:65" s="14" customFormat="1" ht="10.199999999999999">
      <c r="B236" s="175"/>
      <c r="D236" s="160" t="s">
        <v>172</v>
      </c>
      <c r="E236" s="176" t="s">
        <v>1</v>
      </c>
      <c r="F236" s="177" t="s">
        <v>175</v>
      </c>
      <c r="H236" s="178">
        <v>36</v>
      </c>
      <c r="I236" s="179"/>
      <c r="L236" s="175"/>
      <c r="M236" s="180"/>
      <c r="N236" s="181"/>
      <c r="O236" s="181"/>
      <c r="P236" s="181"/>
      <c r="Q236" s="181"/>
      <c r="R236" s="181"/>
      <c r="S236" s="181"/>
      <c r="T236" s="182"/>
      <c r="AT236" s="176" t="s">
        <v>172</v>
      </c>
      <c r="AU236" s="176" t="s">
        <v>77</v>
      </c>
      <c r="AV236" s="14" t="s">
        <v>161</v>
      </c>
      <c r="AW236" s="14" t="s">
        <v>30</v>
      </c>
      <c r="AX236" s="14" t="s">
        <v>75</v>
      </c>
      <c r="AY236" s="176" t="s">
        <v>154</v>
      </c>
    </row>
    <row r="237" spans="2:65" s="1" customFormat="1" ht="16.5" customHeight="1">
      <c r="B237" s="146"/>
      <c r="C237" s="147" t="s">
        <v>304</v>
      </c>
      <c r="D237" s="147" t="s">
        <v>156</v>
      </c>
      <c r="E237" s="148" t="s">
        <v>305</v>
      </c>
      <c r="F237" s="149" t="s">
        <v>306</v>
      </c>
      <c r="G237" s="150" t="s">
        <v>203</v>
      </c>
      <c r="H237" s="151">
        <v>106.029</v>
      </c>
      <c r="I237" s="152"/>
      <c r="J237" s="153">
        <f>ROUND(I237*H237,2)</f>
        <v>0</v>
      </c>
      <c r="K237" s="149" t="s">
        <v>160</v>
      </c>
      <c r="L237" s="30"/>
      <c r="M237" s="154" t="s">
        <v>1</v>
      </c>
      <c r="N237" s="155" t="s">
        <v>38</v>
      </c>
      <c r="O237" s="49"/>
      <c r="P237" s="156">
        <f>O237*H237</f>
        <v>0</v>
      </c>
      <c r="Q237" s="156">
        <v>2.64E-3</v>
      </c>
      <c r="R237" s="156">
        <f>Q237*H237</f>
        <v>0.27991655999999998</v>
      </c>
      <c r="S237" s="156">
        <v>0</v>
      </c>
      <c r="T237" s="157">
        <f>S237*H237</f>
        <v>0</v>
      </c>
      <c r="AR237" s="16" t="s">
        <v>161</v>
      </c>
      <c r="AT237" s="16" t="s">
        <v>156</v>
      </c>
      <c r="AU237" s="16" t="s">
        <v>77</v>
      </c>
      <c r="AY237" s="16" t="s">
        <v>154</v>
      </c>
      <c r="BE237" s="158">
        <f>IF(N237="základní",J237,0)</f>
        <v>0</v>
      </c>
      <c r="BF237" s="158">
        <f>IF(N237="snížená",J237,0)</f>
        <v>0</v>
      </c>
      <c r="BG237" s="158">
        <f>IF(N237="zákl. přenesená",J237,0)</f>
        <v>0</v>
      </c>
      <c r="BH237" s="158">
        <f>IF(N237="sníž. přenesená",J237,0)</f>
        <v>0</v>
      </c>
      <c r="BI237" s="158">
        <f>IF(N237="nulová",J237,0)</f>
        <v>0</v>
      </c>
      <c r="BJ237" s="16" t="s">
        <v>75</v>
      </c>
      <c r="BK237" s="158">
        <f>ROUND(I237*H237,2)</f>
        <v>0</v>
      </c>
      <c r="BL237" s="16" t="s">
        <v>161</v>
      </c>
      <c r="BM237" s="16" t="s">
        <v>307</v>
      </c>
    </row>
    <row r="238" spans="2:65" s="12" customFormat="1" ht="10.199999999999999">
      <c r="B238" s="159"/>
      <c r="D238" s="160" t="s">
        <v>172</v>
      </c>
      <c r="E238" s="161" t="s">
        <v>1</v>
      </c>
      <c r="F238" s="162" t="s">
        <v>270</v>
      </c>
      <c r="H238" s="161" t="s">
        <v>1</v>
      </c>
      <c r="I238" s="163"/>
      <c r="L238" s="159"/>
      <c r="M238" s="164"/>
      <c r="N238" s="165"/>
      <c r="O238" s="165"/>
      <c r="P238" s="165"/>
      <c r="Q238" s="165"/>
      <c r="R238" s="165"/>
      <c r="S238" s="165"/>
      <c r="T238" s="166"/>
      <c r="AT238" s="161" t="s">
        <v>172</v>
      </c>
      <c r="AU238" s="161" t="s">
        <v>77</v>
      </c>
      <c r="AV238" s="12" t="s">
        <v>75</v>
      </c>
      <c r="AW238" s="12" t="s">
        <v>30</v>
      </c>
      <c r="AX238" s="12" t="s">
        <v>67</v>
      </c>
      <c r="AY238" s="161" t="s">
        <v>154</v>
      </c>
    </row>
    <row r="239" spans="2:65" s="12" customFormat="1" ht="10.199999999999999">
      <c r="B239" s="159"/>
      <c r="D239" s="160" t="s">
        <v>172</v>
      </c>
      <c r="E239" s="161" t="s">
        <v>1</v>
      </c>
      <c r="F239" s="162" t="s">
        <v>308</v>
      </c>
      <c r="H239" s="161" t="s">
        <v>1</v>
      </c>
      <c r="I239" s="163"/>
      <c r="L239" s="159"/>
      <c r="M239" s="164"/>
      <c r="N239" s="165"/>
      <c r="O239" s="165"/>
      <c r="P239" s="165"/>
      <c r="Q239" s="165"/>
      <c r="R239" s="165"/>
      <c r="S239" s="165"/>
      <c r="T239" s="166"/>
      <c r="AT239" s="161" t="s">
        <v>172</v>
      </c>
      <c r="AU239" s="161" t="s">
        <v>77</v>
      </c>
      <c r="AV239" s="12" t="s">
        <v>75</v>
      </c>
      <c r="AW239" s="12" t="s">
        <v>30</v>
      </c>
      <c r="AX239" s="12" t="s">
        <v>67</v>
      </c>
      <c r="AY239" s="161" t="s">
        <v>154</v>
      </c>
    </row>
    <row r="240" spans="2:65" s="12" customFormat="1" ht="10.199999999999999">
      <c r="B240" s="159"/>
      <c r="D240" s="160" t="s">
        <v>172</v>
      </c>
      <c r="E240" s="161" t="s">
        <v>1</v>
      </c>
      <c r="F240" s="162" t="s">
        <v>302</v>
      </c>
      <c r="H240" s="161" t="s">
        <v>1</v>
      </c>
      <c r="I240" s="163"/>
      <c r="L240" s="159"/>
      <c r="M240" s="164"/>
      <c r="N240" s="165"/>
      <c r="O240" s="165"/>
      <c r="P240" s="165"/>
      <c r="Q240" s="165"/>
      <c r="R240" s="165"/>
      <c r="S240" s="165"/>
      <c r="T240" s="166"/>
      <c r="AT240" s="161" t="s">
        <v>172</v>
      </c>
      <c r="AU240" s="161" t="s">
        <v>77</v>
      </c>
      <c r="AV240" s="12" t="s">
        <v>75</v>
      </c>
      <c r="AW240" s="12" t="s">
        <v>30</v>
      </c>
      <c r="AX240" s="12" t="s">
        <v>67</v>
      </c>
      <c r="AY240" s="161" t="s">
        <v>154</v>
      </c>
    </row>
    <row r="241" spans="2:65" s="13" customFormat="1" ht="10.199999999999999">
      <c r="B241" s="167"/>
      <c r="D241" s="160" t="s">
        <v>172</v>
      </c>
      <c r="E241" s="168" t="s">
        <v>1</v>
      </c>
      <c r="F241" s="169" t="s">
        <v>309</v>
      </c>
      <c r="H241" s="170">
        <v>106.029</v>
      </c>
      <c r="I241" s="171"/>
      <c r="L241" s="167"/>
      <c r="M241" s="172"/>
      <c r="N241" s="173"/>
      <c r="O241" s="173"/>
      <c r="P241" s="173"/>
      <c r="Q241" s="173"/>
      <c r="R241" s="173"/>
      <c r="S241" s="173"/>
      <c r="T241" s="174"/>
      <c r="AT241" s="168" t="s">
        <v>172</v>
      </c>
      <c r="AU241" s="168" t="s">
        <v>77</v>
      </c>
      <c r="AV241" s="13" t="s">
        <v>77</v>
      </c>
      <c r="AW241" s="13" t="s">
        <v>30</v>
      </c>
      <c r="AX241" s="13" t="s">
        <v>67</v>
      </c>
      <c r="AY241" s="168" t="s">
        <v>154</v>
      </c>
    </row>
    <row r="242" spans="2:65" s="14" customFormat="1" ht="10.199999999999999">
      <c r="B242" s="175"/>
      <c r="D242" s="160" t="s">
        <v>172</v>
      </c>
      <c r="E242" s="176" t="s">
        <v>1</v>
      </c>
      <c r="F242" s="177" t="s">
        <v>175</v>
      </c>
      <c r="H242" s="178">
        <v>106.029</v>
      </c>
      <c r="I242" s="179"/>
      <c r="L242" s="175"/>
      <c r="M242" s="180"/>
      <c r="N242" s="181"/>
      <c r="O242" s="181"/>
      <c r="P242" s="181"/>
      <c r="Q242" s="181"/>
      <c r="R242" s="181"/>
      <c r="S242" s="181"/>
      <c r="T242" s="182"/>
      <c r="AT242" s="176" t="s">
        <v>172</v>
      </c>
      <c r="AU242" s="176" t="s">
        <v>77</v>
      </c>
      <c r="AV242" s="14" t="s">
        <v>161</v>
      </c>
      <c r="AW242" s="14" t="s">
        <v>30</v>
      </c>
      <c r="AX242" s="14" t="s">
        <v>75</v>
      </c>
      <c r="AY242" s="176" t="s">
        <v>154</v>
      </c>
    </row>
    <row r="243" spans="2:65" s="1" customFormat="1" ht="16.5" customHeight="1">
      <c r="B243" s="146"/>
      <c r="C243" s="147" t="s">
        <v>310</v>
      </c>
      <c r="D243" s="147" t="s">
        <v>156</v>
      </c>
      <c r="E243" s="148" t="s">
        <v>311</v>
      </c>
      <c r="F243" s="149" t="s">
        <v>312</v>
      </c>
      <c r="G243" s="150" t="s">
        <v>203</v>
      </c>
      <c r="H243" s="151">
        <v>106.029</v>
      </c>
      <c r="I243" s="152"/>
      <c r="J243" s="153">
        <f>ROUND(I243*H243,2)</f>
        <v>0</v>
      </c>
      <c r="K243" s="149" t="s">
        <v>160</v>
      </c>
      <c r="L243" s="30"/>
      <c r="M243" s="154" t="s">
        <v>1</v>
      </c>
      <c r="N243" s="155" t="s">
        <v>38</v>
      </c>
      <c r="O243" s="49"/>
      <c r="P243" s="156">
        <f>O243*H243</f>
        <v>0</v>
      </c>
      <c r="Q243" s="156">
        <v>0</v>
      </c>
      <c r="R243" s="156">
        <f>Q243*H243</f>
        <v>0</v>
      </c>
      <c r="S243" s="156">
        <v>0</v>
      </c>
      <c r="T243" s="157">
        <f>S243*H243</f>
        <v>0</v>
      </c>
      <c r="AR243" s="16" t="s">
        <v>161</v>
      </c>
      <c r="AT243" s="16" t="s">
        <v>156</v>
      </c>
      <c r="AU243" s="16" t="s">
        <v>77</v>
      </c>
      <c r="AY243" s="16" t="s">
        <v>154</v>
      </c>
      <c r="BE243" s="158">
        <f>IF(N243="základní",J243,0)</f>
        <v>0</v>
      </c>
      <c r="BF243" s="158">
        <f>IF(N243="snížená",J243,0)</f>
        <v>0</v>
      </c>
      <c r="BG243" s="158">
        <f>IF(N243="zákl. přenesená",J243,0)</f>
        <v>0</v>
      </c>
      <c r="BH243" s="158">
        <f>IF(N243="sníž. přenesená",J243,0)</f>
        <v>0</v>
      </c>
      <c r="BI243" s="158">
        <f>IF(N243="nulová",J243,0)</f>
        <v>0</v>
      </c>
      <c r="BJ243" s="16" t="s">
        <v>75</v>
      </c>
      <c r="BK243" s="158">
        <f>ROUND(I243*H243,2)</f>
        <v>0</v>
      </c>
      <c r="BL243" s="16" t="s">
        <v>161</v>
      </c>
      <c r="BM243" s="16" t="s">
        <v>313</v>
      </c>
    </row>
    <row r="244" spans="2:65" s="1" customFormat="1" ht="16.5" customHeight="1">
      <c r="B244" s="146"/>
      <c r="C244" s="147" t="s">
        <v>314</v>
      </c>
      <c r="D244" s="147" t="s">
        <v>156</v>
      </c>
      <c r="E244" s="148" t="s">
        <v>315</v>
      </c>
      <c r="F244" s="149" t="s">
        <v>316</v>
      </c>
      <c r="G244" s="150" t="s">
        <v>196</v>
      </c>
      <c r="H244" s="151">
        <v>2.8010000000000002</v>
      </c>
      <c r="I244" s="152"/>
      <c r="J244" s="153">
        <f>ROUND(I244*H244,2)</f>
        <v>0</v>
      </c>
      <c r="K244" s="149" t="s">
        <v>160</v>
      </c>
      <c r="L244" s="30"/>
      <c r="M244" s="154" t="s">
        <v>1</v>
      </c>
      <c r="N244" s="155" t="s">
        <v>38</v>
      </c>
      <c r="O244" s="49"/>
      <c r="P244" s="156">
        <f>O244*H244</f>
        <v>0</v>
      </c>
      <c r="Q244" s="156">
        <v>1.0601700000000001</v>
      </c>
      <c r="R244" s="156">
        <f>Q244*H244</f>
        <v>2.9695361700000005</v>
      </c>
      <c r="S244" s="156">
        <v>0</v>
      </c>
      <c r="T244" s="157">
        <f>S244*H244</f>
        <v>0</v>
      </c>
      <c r="AR244" s="16" t="s">
        <v>161</v>
      </c>
      <c r="AT244" s="16" t="s">
        <v>156</v>
      </c>
      <c r="AU244" s="16" t="s">
        <v>77</v>
      </c>
      <c r="AY244" s="16" t="s">
        <v>154</v>
      </c>
      <c r="BE244" s="158">
        <f>IF(N244="základní",J244,0)</f>
        <v>0</v>
      </c>
      <c r="BF244" s="158">
        <f>IF(N244="snížená",J244,0)</f>
        <v>0</v>
      </c>
      <c r="BG244" s="158">
        <f>IF(N244="zákl. přenesená",J244,0)</f>
        <v>0</v>
      </c>
      <c r="BH244" s="158">
        <f>IF(N244="sníž. přenesená",J244,0)</f>
        <v>0</v>
      </c>
      <c r="BI244" s="158">
        <f>IF(N244="nulová",J244,0)</f>
        <v>0</v>
      </c>
      <c r="BJ244" s="16" t="s">
        <v>75</v>
      </c>
      <c r="BK244" s="158">
        <f>ROUND(I244*H244,2)</f>
        <v>0</v>
      </c>
      <c r="BL244" s="16" t="s">
        <v>161</v>
      </c>
      <c r="BM244" s="16" t="s">
        <v>317</v>
      </c>
    </row>
    <row r="245" spans="2:65" s="12" customFormat="1" ht="10.199999999999999">
      <c r="B245" s="159"/>
      <c r="D245" s="160" t="s">
        <v>172</v>
      </c>
      <c r="E245" s="161" t="s">
        <v>1</v>
      </c>
      <c r="F245" s="162" t="s">
        <v>308</v>
      </c>
      <c r="H245" s="161" t="s">
        <v>1</v>
      </c>
      <c r="I245" s="163"/>
      <c r="L245" s="159"/>
      <c r="M245" s="164"/>
      <c r="N245" s="165"/>
      <c r="O245" s="165"/>
      <c r="P245" s="165"/>
      <c r="Q245" s="165"/>
      <c r="R245" s="165"/>
      <c r="S245" s="165"/>
      <c r="T245" s="166"/>
      <c r="AT245" s="161" t="s">
        <v>172</v>
      </c>
      <c r="AU245" s="161" t="s">
        <v>77</v>
      </c>
      <c r="AV245" s="12" t="s">
        <v>75</v>
      </c>
      <c r="AW245" s="12" t="s">
        <v>30</v>
      </c>
      <c r="AX245" s="12" t="s">
        <v>67</v>
      </c>
      <c r="AY245" s="161" t="s">
        <v>154</v>
      </c>
    </row>
    <row r="246" spans="2:65" s="12" customFormat="1" ht="10.199999999999999">
      <c r="B246" s="159"/>
      <c r="D246" s="160" t="s">
        <v>172</v>
      </c>
      <c r="E246" s="161" t="s">
        <v>1</v>
      </c>
      <c r="F246" s="162" t="s">
        <v>302</v>
      </c>
      <c r="H246" s="161" t="s">
        <v>1</v>
      </c>
      <c r="I246" s="163"/>
      <c r="L246" s="159"/>
      <c r="M246" s="164"/>
      <c r="N246" s="165"/>
      <c r="O246" s="165"/>
      <c r="P246" s="165"/>
      <c r="Q246" s="165"/>
      <c r="R246" s="165"/>
      <c r="S246" s="165"/>
      <c r="T246" s="166"/>
      <c r="AT246" s="161" t="s">
        <v>172</v>
      </c>
      <c r="AU246" s="161" t="s">
        <v>77</v>
      </c>
      <c r="AV246" s="12" t="s">
        <v>75</v>
      </c>
      <c r="AW246" s="12" t="s">
        <v>30</v>
      </c>
      <c r="AX246" s="12" t="s">
        <v>67</v>
      </c>
      <c r="AY246" s="161" t="s">
        <v>154</v>
      </c>
    </row>
    <row r="247" spans="2:65" s="13" customFormat="1" ht="10.199999999999999">
      <c r="B247" s="167"/>
      <c r="D247" s="160" t="s">
        <v>172</v>
      </c>
      <c r="E247" s="168" t="s">
        <v>1</v>
      </c>
      <c r="F247" s="169" t="s">
        <v>318</v>
      </c>
      <c r="H247" s="170">
        <v>2.8010000000000002</v>
      </c>
      <c r="I247" s="171"/>
      <c r="L247" s="167"/>
      <c r="M247" s="172"/>
      <c r="N247" s="173"/>
      <c r="O247" s="173"/>
      <c r="P247" s="173"/>
      <c r="Q247" s="173"/>
      <c r="R247" s="173"/>
      <c r="S247" s="173"/>
      <c r="T247" s="174"/>
      <c r="AT247" s="168" t="s">
        <v>172</v>
      </c>
      <c r="AU247" s="168" t="s">
        <v>77</v>
      </c>
      <c r="AV247" s="13" t="s">
        <v>77</v>
      </c>
      <c r="AW247" s="13" t="s">
        <v>30</v>
      </c>
      <c r="AX247" s="13" t="s">
        <v>67</v>
      </c>
      <c r="AY247" s="168" t="s">
        <v>154</v>
      </c>
    </row>
    <row r="248" spans="2:65" s="14" customFormat="1" ht="10.199999999999999">
      <c r="B248" s="175"/>
      <c r="D248" s="160" t="s">
        <v>172</v>
      </c>
      <c r="E248" s="176" t="s">
        <v>1</v>
      </c>
      <c r="F248" s="177" t="s">
        <v>175</v>
      </c>
      <c r="H248" s="178">
        <v>2.8010000000000002</v>
      </c>
      <c r="I248" s="179"/>
      <c r="L248" s="175"/>
      <c r="M248" s="180"/>
      <c r="N248" s="181"/>
      <c r="O248" s="181"/>
      <c r="P248" s="181"/>
      <c r="Q248" s="181"/>
      <c r="R248" s="181"/>
      <c r="S248" s="181"/>
      <c r="T248" s="182"/>
      <c r="AT248" s="176" t="s">
        <v>172</v>
      </c>
      <c r="AU248" s="176" t="s">
        <v>77</v>
      </c>
      <c r="AV248" s="14" t="s">
        <v>161</v>
      </c>
      <c r="AW248" s="14" t="s">
        <v>30</v>
      </c>
      <c r="AX248" s="14" t="s">
        <v>75</v>
      </c>
      <c r="AY248" s="176" t="s">
        <v>154</v>
      </c>
    </row>
    <row r="249" spans="2:65" s="11" customFormat="1" ht="22.8" customHeight="1">
      <c r="B249" s="133"/>
      <c r="D249" s="134" t="s">
        <v>66</v>
      </c>
      <c r="E249" s="144" t="s">
        <v>167</v>
      </c>
      <c r="F249" s="144" t="s">
        <v>319</v>
      </c>
      <c r="I249" s="136"/>
      <c r="J249" s="145">
        <f>BK249</f>
        <v>0</v>
      </c>
      <c r="L249" s="133"/>
      <c r="M249" s="138"/>
      <c r="N249" s="139"/>
      <c r="O249" s="139"/>
      <c r="P249" s="140">
        <f>SUM(P250:P341)</f>
        <v>0</v>
      </c>
      <c r="Q249" s="139"/>
      <c r="R249" s="140">
        <f>SUM(R250:R341)</f>
        <v>9.1969727999999993</v>
      </c>
      <c r="S249" s="139"/>
      <c r="T249" s="141">
        <f>SUM(T250:T341)</f>
        <v>0</v>
      </c>
      <c r="AR249" s="134" t="s">
        <v>75</v>
      </c>
      <c r="AT249" s="142" t="s">
        <v>66</v>
      </c>
      <c r="AU249" s="142" t="s">
        <v>75</v>
      </c>
      <c r="AY249" s="134" t="s">
        <v>154</v>
      </c>
      <c r="BK249" s="143">
        <f>SUM(BK250:BK341)</f>
        <v>0</v>
      </c>
    </row>
    <row r="250" spans="2:65" s="1" customFormat="1" ht="16.5" customHeight="1">
      <c r="B250" s="146"/>
      <c r="C250" s="147" t="s">
        <v>320</v>
      </c>
      <c r="D250" s="147" t="s">
        <v>156</v>
      </c>
      <c r="E250" s="148" t="s">
        <v>321</v>
      </c>
      <c r="F250" s="149" t="s">
        <v>322</v>
      </c>
      <c r="G250" s="150" t="s">
        <v>268</v>
      </c>
      <c r="H250" s="151">
        <v>15</v>
      </c>
      <c r="I250" s="152"/>
      <c r="J250" s="153">
        <f>ROUND(I250*H250,2)</f>
        <v>0</v>
      </c>
      <c r="K250" s="149" t="s">
        <v>1</v>
      </c>
      <c r="L250" s="30"/>
      <c r="M250" s="154" t="s">
        <v>1</v>
      </c>
      <c r="N250" s="155" t="s">
        <v>38</v>
      </c>
      <c r="O250" s="49"/>
      <c r="P250" s="156">
        <f>O250*H250</f>
        <v>0</v>
      </c>
      <c r="Q250" s="156">
        <v>0.47371000000000002</v>
      </c>
      <c r="R250" s="156">
        <f>Q250*H250</f>
        <v>7.1056500000000007</v>
      </c>
      <c r="S250" s="156">
        <v>0</v>
      </c>
      <c r="T250" s="157">
        <f>S250*H250</f>
        <v>0</v>
      </c>
      <c r="AR250" s="16" t="s">
        <v>161</v>
      </c>
      <c r="AT250" s="16" t="s">
        <v>156</v>
      </c>
      <c r="AU250" s="16" t="s">
        <v>77</v>
      </c>
      <c r="AY250" s="16" t="s">
        <v>154</v>
      </c>
      <c r="BE250" s="158">
        <f>IF(N250="základní",J250,0)</f>
        <v>0</v>
      </c>
      <c r="BF250" s="158">
        <f>IF(N250="snížená",J250,0)</f>
        <v>0</v>
      </c>
      <c r="BG250" s="158">
        <f>IF(N250="zákl. přenesená",J250,0)</f>
        <v>0</v>
      </c>
      <c r="BH250" s="158">
        <f>IF(N250="sníž. přenesená",J250,0)</f>
        <v>0</v>
      </c>
      <c r="BI250" s="158">
        <f>IF(N250="nulová",J250,0)</f>
        <v>0</v>
      </c>
      <c r="BJ250" s="16" t="s">
        <v>75</v>
      </c>
      <c r="BK250" s="158">
        <f>ROUND(I250*H250,2)</f>
        <v>0</v>
      </c>
      <c r="BL250" s="16" t="s">
        <v>161</v>
      </c>
      <c r="BM250" s="16" t="s">
        <v>323</v>
      </c>
    </row>
    <row r="251" spans="2:65" s="12" customFormat="1" ht="10.199999999999999">
      <c r="B251" s="159"/>
      <c r="D251" s="160" t="s">
        <v>172</v>
      </c>
      <c r="E251" s="161" t="s">
        <v>1</v>
      </c>
      <c r="F251" s="162" t="s">
        <v>270</v>
      </c>
      <c r="H251" s="161" t="s">
        <v>1</v>
      </c>
      <c r="I251" s="163"/>
      <c r="L251" s="159"/>
      <c r="M251" s="164"/>
      <c r="N251" s="165"/>
      <c r="O251" s="165"/>
      <c r="P251" s="165"/>
      <c r="Q251" s="165"/>
      <c r="R251" s="165"/>
      <c r="S251" s="165"/>
      <c r="T251" s="166"/>
      <c r="AT251" s="161" t="s">
        <v>172</v>
      </c>
      <c r="AU251" s="161" t="s">
        <v>77</v>
      </c>
      <c r="AV251" s="12" t="s">
        <v>75</v>
      </c>
      <c r="AW251" s="12" t="s">
        <v>30</v>
      </c>
      <c r="AX251" s="12" t="s">
        <v>67</v>
      </c>
      <c r="AY251" s="161" t="s">
        <v>154</v>
      </c>
    </row>
    <row r="252" spans="2:65" s="12" customFormat="1" ht="10.199999999999999">
      <c r="B252" s="159"/>
      <c r="D252" s="160" t="s">
        <v>172</v>
      </c>
      <c r="E252" s="161" t="s">
        <v>1</v>
      </c>
      <c r="F252" s="162" t="s">
        <v>324</v>
      </c>
      <c r="H252" s="161" t="s">
        <v>1</v>
      </c>
      <c r="I252" s="163"/>
      <c r="L252" s="159"/>
      <c r="M252" s="164"/>
      <c r="N252" s="165"/>
      <c r="O252" s="165"/>
      <c r="P252" s="165"/>
      <c r="Q252" s="165"/>
      <c r="R252" s="165"/>
      <c r="S252" s="165"/>
      <c r="T252" s="166"/>
      <c r="AT252" s="161" t="s">
        <v>172</v>
      </c>
      <c r="AU252" s="161" t="s">
        <v>77</v>
      </c>
      <c r="AV252" s="12" t="s">
        <v>75</v>
      </c>
      <c r="AW252" s="12" t="s">
        <v>30</v>
      </c>
      <c r="AX252" s="12" t="s">
        <v>67</v>
      </c>
      <c r="AY252" s="161" t="s">
        <v>154</v>
      </c>
    </row>
    <row r="253" spans="2:65" s="13" customFormat="1" ht="10.199999999999999">
      <c r="B253" s="167"/>
      <c r="D253" s="160" t="s">
        <v>172</v>
      </c>
      <c r="E253" s="168" t="s">
        <v>1</v>
      </c>
      <c r="F253" s="169" t="s">
        <v>188</v>
      </c>
      <c r="H253" s="170">
        <v>7</v>
      </c>
      <c r="I253" s="171"/>
      <c r="L253" s="167"/>
      <c r="M253" s="172"/>
      <c r="N253" s="173"/>
      <c r="O253" s="173"/>
      <c r="P253" s="173"/>
      <c r="Q253" s="173"/>
      <c r="R253" s="173"/>
      <c r="S253" s="173"/>
      <c r="T253" s="174"/>
      <c r="AT253" s="168" t="s">
        <v>172</v>
      </c>
      <c r="AU253" s="168" t="s">
        <v>77</v>
      </c>
      <c r="AV253" s="13" t="s">
        <v>77</v>
      </c>
      <c r="AW253" s="13" t="s">
        <v>30</v>
      </c>
      <c r="AX253" s="13" t="s">
        <v>67</v>
      </c>
      <c r="AY253" s="168" t="s">
        <v>154</v>
      </c>
    </row>
    <row r="254" spans="2:65" s="12" customFormat="1" ht="10.199999999999999">
      <c r="B254" s="159"/>
      <c r="D254" s="160" t="s">
        <v>172</v>
      </c>
      <c r="E254" s="161" t="s">
        <v>1</v>
      </c>
      <c r="F254" s="162" t="s">
        <v>325</v>
      </c>
      <c r="H254" s="161" t="s">
        <v>1</v>
      </c>
      <c r="I254" s="163"/>
      <c r="L254" s="159"/>
      <c r="M254" s="164"/>
      <c r="N254" s="165"/>
      <c r="O254" s="165"/>
      <c r="P254" s="165"/>
      <c r="Q254" s="165"/>
      <c r="R254" s="165"/>
      <c r="S254" s="165"/>
      <c r="T254" s="166"/>
      <c r="AT254" s="161" t="s">
        <v>172</v>
      </c>
      <c r="AU254" s="161" t="s">
        <v>77</v>
      </c>
      <c r="AV254" s="12" t="s">
        <v>75</v>
      </c>
      <c r="AW254" s="12" t="s">
        <v>30</v>
      </c>
      <c r="AX254" s="12" t="s">
        <v>67</v>
      </c>
      <c r="AY254" s="161" t="s">
        <v>154</v>
      </c>
    </row>
    <row r="255" spans="2:65" s="13" customFormat="1" ht="10.199999999999999">
      <c r="B255" s="167"/>
      <c r="D255" s="160" t="s">
        <v>172</v>
      </c>
      <c r="E255" s="168" t="s">
        <v>1</v>
      </c>
      <c r="F255" s="169" t="s">
        <v>179</v>
      </c>
      <c r="H255" s="170">
        <v>5</v>
      </c>
      <c r="I255" s="171"/>
      <c r="L255" s="167"/>
      <c r="M255" s="172"/>
      <c r="N255" s="173"/>
      <c r="O255" s="173"/>
      <c r="P255" s="173"/>
      <c r="Q255" s="173"/>
      <c r="R255" s="173"/>
      <c r="S255" s="173"/>
      <c r="T255" s="174"/>
      <c r="AT255" s="168" t="s">
        <v>172</v>
      </c>
      <c r="AU255" s="168" t="s">
        <v>77</v>
      </c>
      <c r="AV255" s="13" t="s">
        <v>77</v>
      </c>
      <c r="AW255" s="13" t="s">
        <v>30</v>
      </c>
      <c r="AX255" s="13" t="s">
        <v>67</v>
      </c>
      <c r="AY255" s="168" t="s">
        <v>154</v>
      </c>
    </row>
    <row r="256" spans="2:65" s="12" customFormat="1" ht="10.199999999999999">
      <c r="B256" s="159"/>
      <c r="D256" s="160" t="s">
        <v>172</v>
      </c>
      <c r="E256" s="161" t="s">
        <v>1</v>
      </c>
      <c r="F256" s="162" t="s">
        <v>326</v>
      </c>
      <c r="H256" s="161" t="s">
        <v>1</v>
      </c>
      <c r="I256" s="163"/>
      <c r="L256" s="159"/>
      <c r="M256" s="164"/>
      <c r="N256" s="165"/>
      <c r="O256" s="165"/>
      <c r="P256" s="165"/>
      <c r="Q256" s="165"/>
      <c r="R256" s="165"/>
      <c r="S256" s="165"/>
      <c r="T256" s="166"/>
      <c r="AT256" s="161" t="s">
        <v>172</v>
      </c>
      <c r="AU256" s="161" t="s">
        <v>77</v>
      </c>
      <c r="AV256" s="12" t="s">
        <v>75</v>
      </c>
      <c r="AW256" s="12" t="s">
        <v>30</v>
      </c>
      <c r="AX256" s="12" t="s">
        <v>67</v>
      </c>
      <c r="AY256" s="161" t="s">
        <v>154</v>
      </c>
    </row>
    <row r="257" spans="2:65" s="13" customFormat="1" ht="10.199999999999999">
      <c r="B257" s="167"/>
      <c r="D257" s="160" t="s">
        <v>172</v>
      </c>
      <c r="E257" s="168" t="s">
        <v>1</v>
      </c>
      <c r="F257" s="169" t="s">
        <v>75</v>
      </c>
      <c r="H257" s="170">
        <v>1</v>
      </c>
      <c r="I257" s="171"/>
      <c r="L257" s="167"/>
      <c r="M257" s="172"/>
      <c r="N257" s="173"/>
      <c r="O257" s="173"/>
      <c r="P257" s="173"/>
      <c r="Q257" s="173"/>
      <c r="R257" s="173"/>
      <c r="S257" s="173"/>
      <c r="T257" s="174"/>
      <c r="AT257" s="168" t="s">
        <v>172</v>
      </c>
      <c r="AU257" s="168" t="s">
        <v>77</v>
      </c>
      <c r="AV257" s="13" t="s">
        <v>77</v>
      </c>
      <c r="AW257" s="13" t="s">
        <v>30</v>
      </c>
      <c r="AX257" s="13" t="s">
        <v>67</v>
      </c>
      <c r="AY257" s="168" t="s">
        <v>154</v>
      </c>
    </row>
    <row r="258" spans="2:65" s="12" customFormat="1" ht="10.199999999999999">
      <c r="B258" s="159"/>
      <c r="D258" s="160" t="s">
        <v>172</v>
      </c>
      <c r="E258" s="161" t="s">
        <v>1</v>
      </c>
      <c r="F258" s="162" t="s">
        <v>327</v>
      </c>
      <c r="H258" s="161" t="s">
        <v>1</v>
      </c>
      <c r="I258" s="163"/>
      <c r="L258" s="159"/>
      <c r="M258" s="164"/>
      <c r="N258" s="165"/>
      <c r="O258" s="165"/>
      <c r="P258" s="165"/>
      <c r="Q258" s="165"/>
      <c r="R258" s="165"/>
      <c r="S258" s="165"/>
      <c r="T258" s="166"/>
      <c r="AT258" s="161" t="s">
        <v>172</v>
      </c>
      <c r="AU258" s="161" t="s">
        <v>77</v>
      </c>
      <c r="AV258" s="12" t="s">
        <v>75</v>
      </c>
      <c r="AW258" s="12" t="s">
        <v>30</v>
      </c>
      <c r="AX258" s="12" t="s">
        <v>67</v>
      </c>
      <c r="AY258" s="161" t="s">
        <v>154</v>
      </c>
    </row>
    <row r="259" spans="2:65" s="13" customFormat="1" ht="10.199999999999999">
      <c r="B259" s="167"/>
      <c r="D259" s="160" t="s">
        <v>172</v>
      </c>
      <c r="E259" s="168" t="s">
        <v>1</v>
      </c>
      <c r="F259" s="169" t="s">
        <v>75</v>
      </c>
      <c r="H259" s="170">
        <v>1</v>
      </c>
      <c r="I259" s="171"/>
      <c r="L259" s="167"/>
      <c r="M259" s="172"/>
      <c r="N259" s="173"/>
      <c r="O259" s="173"/>
      <c r="P259" s="173"/>
      <c r="Q259" s="173"/>
      <c r="R259" s="173"/>
      <c r="S259" s="173"/>
      <c r="T259" s="174"/>
      <c r="AT259" s="168" t="s">
        <v>172</v>
      </c>
      <c r="AU259" s="168" t="s">
        <v>77</v>
      </c>
      <c r="AV259" s="13" t="s">
        <v>77</v>
      </c>
      <c r="AW259" s="13" t="s">
        <v>30</v>
      </c>
      <c r="AX259" s="13" t="s">
        <v>67</v>
      </c>
      <c r="AY259" s="168" t="s">
        <v>154</v>
      </c>
    </row>
    <row r="260" spans="2:65" s="12" customFormat="1" ht="10.199999999999999">
      <c r="B260" s="159"/>
      <c r="D260" s="160" t="s">
        <v>172</v>
      </c>
      <c r="E260" s="161" t="s">
        <v>1</v>
      </c>
      <c r="F260" s="162" t="s">
        <v>328</v>
      </c>
      <c r="H260" s="161" t="s">
        <v>1</v>
      </c>
      <c r="I260" s="163"/>
      <c r="L260" s="159"/>
      <c r="M260" s="164"/>
      <c r="N260" s="165"/>
      <c r="O260" s="165"/>
      <c r="P260" s="165"/>
      <c r="Q260" s="165"/>
      <c r="R260" s="165"/>
      <c r="S260" s="165"/>
      <c r="T260" s="166"/>
      <c r="AT260" s="161" t="s">
        <v>172</v>
      </c>
      <c r="AU260" s="161" t="s">
        <v>77</v>
      </c>
      <c r="AV260" s="12" t="s">
        <v>75</v>
      </c>
      <c r="AW260" s="12" t="s">
        <v>30</v>
      </c>
      <c r="AX260" s="12" t="s">
        <v>67</v>
      </c>
      <c r="AY260" s="161" t="s">
        <v>154</v>
      </c>
    </row>
    <row r="261" spans="2:65" s="13" customFormat="1" ht="10.199999999999999">
      <c r="B261" s="167"/>
      <c r="D261" s="160" t="s">
        <v>172</v>
      </c>
      <c r="E261" s="168" t="s">
        <v>1</v>
      </c>
      <c r="F261" s="169" t="s">
        <v>75</v>
      </c>
      <c r="H261" s="170">
        <v>1</v>
      </c>
      <c r="I261" s="171"/>
      <c r="L261" s="167"/>
      <c r="M261" s="172"/>
      <c r="N261" s="173"/>
      <c r="O261" s="173"/>
      <c r="P261" s="173"/>
      <c r="Q261" s="173"/>
      <c r="R261" s="173"/>
      <c r="S261" s="173"/>
      <c r="T261" s="174"/>
      <c r="AT261" s="168" t="s">
        <v>172</v>
      </c>
      <c r="AU261" s="168" t="s">
        <v>77</v>
      </c>
      <c r="AV261" s="13" t="s">
        <v>77</v>
      </c>
      <c r="AW261" s="13" t="s">
        <v>30</v>
      </c>
      <c r="AX261" s="13" t="s">
        <v>67</v>
      </c>
      <c r="AY261" s="168" t="s">
        <v>154</v>
      </c>
    </row>
    <row r="262" spans="2:65" s="14" customFormat="1" ht="10.199999999999999">
      <c r="B262" s="175"/>
      <c r="D262" s="160" t="s">
        <v>172</v>
      </c>
      <c r="E262" s="176" t="s">
        <v>1</v>
      </c>
      <c r="F262" s="177" t="s">
        <v>175</v>
      </c>
      <c r="H262" s="178">
        <v>15</v>
      </c>
      <c r="I262" s="179"/>
      <c r="L262" s="175"/>
      <c r="M262" s="180"/>
      <c r="N262" s="181"/>
      <c r="O262" s="181"/>
      <c r="P262" s="181"/>
      <c r="Q262" s="181"/>
      <c r="R262" s="181"/>
      <c r="S262" s="181"/>
      <c r="T262" s="182"/>
      <c r="AT262" s="176" t="s">
        <v>172</v>
      </c>
      <c r="AU262" s="176" t="s">
        <v>77</v>
      </c>
      <c r="AV262" s="14" t="s">
        <v>161</v>
      </c>
      <c r="AW262" s="14" t="s">
        <v>30</v>
      </c>
      <c r="AX262" s="14" t="s">
        <v>75</v>
      </c>
      <c r="AY262" s="176" t="s">
        <v>154</v>
      </c>
    </row>
    <row r="263" spans="2:65" s="1" customFormat="1" ht="16.5" customHeight="1">
      <c r="B263" s="146"/>
      <c r="C263" s="183" t="s">
        <v>329</v>
      </c>
      <c r="D263" s="183" t="s">
        <v>228</v>
      </c>
      <c r="E263" s="184" t="s">
        <v>330</v>
      </c>
      <c r="F263" s="185" t="s">
        <v>331</v>
      </c>
      <c r="G263" s="186" t="s">
        <v>279</v>
      </c>
      <c r="H263" s="187">
        <v>7</v>
      </c>
      <c r="I263" s="188"/>
      <c r="J263" s="189">
        <f>ROUND(I263*H263,2)</f>
        <v>0</v>
      </c>
      <c r="K263" s="185" t="s">
        <v>1</v>
      </c>
      <c r="L263" s="190"/>
      <c r="M263" s="191" t="s">
        <v>1</v>
      </c>
      <c r="N263" s="192" t="s">
        <v>38</v>
      </c>
      <c r="O263" s="49"/>
      <c r="P263" s="156">
        <f>O263*H263</f>
        <v>0</v>
      </c>
      <c r="Q263" s="156">
        <v>6.3799999999999996E-2</v>
      </c>
      <c r="R263" s="156">
        <f>Q263*H263</f>
        <v>0.4466</v>
      </c>
      <c r="S263" s="156">
        <v>0</v>
      </c>
      <c r="T263" s="157">
        <f>S263*H263</f>
        <v>0</v>
      </c>
      <c r="AR263" s="16" t="s">
        <v>193</v>
      </c>
      <c r="AT263" s="16" t="s">
        <v>228</v>
      </c>
      <c r="AU263" s="16" t="s">
        <v>77</v>
      </c>
      <c r="AY263" s="16" t="s">
        <v>154</v>
      </c>
      <c r="BE263" s="158">
        <f>IF(N263="základní",J263,0)</f>
        <v>0</v>
      </c>
      <c r="BF263" s="158">
        <f>IF(N263="snížená",J263,0)</f>
        <v>0</v>
      </c>
      <c r="BG263" s="158">
        <f>IF(N263="zákl. přenesená",J263,0)</f>
        <v>0</v>
      </c>
      <c r="BH263" s="158">
        <f>IF(N263="sníž. přenesená",J263,0)</f>
        <v>0</v>
      </c>
      <c r="BI263" s="158">
        <f>IF(N263="nulová",J263,0)</f>
        <v>0</v>
      </c>
      <c r="BJ263" s="16" t="s">
        <v>75</v>
      </c>
      <c r="BK263" s="158">
        <f>ROUND(I263*H263,2)</f>
        <v>0</v>
      </c>
      <c r="BL263" s="16" t="s">
        <v>161</v>
      </c>
      <c r="BM263" s="16" t="s">
        <v>332</v>
      </c>
    </row>
    <row r="264" spans="2:65" s="12" customFormat="1" ht="10.199999999999999">
      <c r="B264" s="159"/>
      <c r="D264" s="160" t="s">
        <v>172</v>
      </c>
      <c r="E264" s="161" t="s">
        <v>1</v>
      </c>
      <c r="F264" s="162" t="s">
        <v>270</v>
      </c>
      <c r="H264" s="161" t="s">
        <v>1</v>
      </c>
      <c r="I264" s="163"/>
      <c r="L264" s="159"/>
      <c r="M264" s="164"/>
      <c r="N264" s="165"/>
      <c r="O264" s="165"/>
      <c r="P264" s="165"/>
      <c r="Q264" s="165"/>
      <c r="R264" s="165"/>
      <c r="S264" s="165"/>
      <c r="T264" s="166"/>
      <c r="AT264" s="161" t="s">
        <v>172</v>
      </c>
      <c r="AU264" s="161" t="s">
        <v>77</v>
      </c>
      <c r="AV264" s="12" t="s">
        <v>75</v>
      </c>
      <c r="AW264" s="12" t="s">
        <v>30</v>
      </c>
      <c r="AX264" s="12" t="s">
        <v>67</v>
      </c>
      <c r="AY264" s="161" t="s">
        <v>154</v>
      </c>
    </row>
    <row r="265" spans="2:65" s="12" customFormat="1" ht="10.199999999999999">
      <c r="B265" s="159"/>
      <c r="D265" s="160" t="s">
        <v>172</v>
      </c>
      <c r="E265" s="161" t="s">
        <v>1</v>
      </c>
      <c r="F265" s="162" t="s">
        <v>324</v>
      </c>
      <c r="H265" s="161" t="s">
        <v>1</v>
      </c>
      <c r="I265" s="163"/>
      <c r="L265" s="159"/>
      <c r="M265" s="164"/>
      <c r="N265" s="165"/>
      <c r="O265" s="165"/>
      <c r="P265" s="165"/>
      <c r="Q265" s="165"/>
      <c r="R265" s="165"/>
      <c r="S265" s="165"/>
      <c r="T265" s="166"/>
      <c r="AT265" s="161" t="s">
        <v>172</v>
      </c>
      <c r="AU265" s="161" t="s">
        <v>77</v>
      </c>
      <c r="AV265" s="12" t="s">
        <v>75</v>
      </c>
      <c r="AW265" s="12" t="s">
        <v>30</v>
      </c>
      <c r="AX265" s="12" t="s">
        <v>67</v>
      </c>
      <c r="AY265" s="161" t="s">
        <v>154</v>
      </c>
    </row>
    <row r="266" spans="2:65" s="13" customFormat="1" ht="10.199999999999999">
      <c r="B266" s="167"/>
      <c r="D266" s="160" t="s">
        <v>172</v>
      </c>
      <c r="E266" s="168" t="s">
        <v>1</v>
      </c>
      <c r="F266" s="169" t="s">
        <v>188</v>
      </c>
      <c r="H266" s="170">
        <v>7</v>
      </c>
      <c r="I266" s="171"/>
      <c r="L266" s="167"/>
      <c r="M266" s="172"/>
      <c r="N266" s="173"/>
      <c r="O266" s="173"/>
      <c r="P266" s="173"/>
      <c r="Q266" s="173"/>
      <c r="R266" s="173"/>
      <c r="S266" s="173"/>
      <c r="T266" s="174"/>
      <c r="AT266" s="168" t="s">
        <v>172</v>
      </c>
      <c r="AU266" s="168" t="s">
        <v>77</v>
      </c>
      <c r="AV266" s="13" t="s">
        <v>77</v>
      </c>
      <c r="AW266" s="13" t="s">
        <v>30</v>
      </c>
      <c r="AX266" s="13" t="s">
        <v>67</v>
      </c>
      <c r="AY266" s="168" t="s">
        <v>154</v>
      </c>
    </row>
    <row r="267" spans="2:65" s="12" customFormat="1" ht="10.199999999999999">
      <c r="B267" s="159"/>
      <c r="D267" s="160" t="s">
        <v>172</v>
      </c>
      <c r="E267" s="161" t="s">
        <v>1</v>
      </c>
      <c r="F267" s="162" t="s">
        <v>333</v>
      </c>
      <c r="H267" s="161" t="s">
        <v>1</v>
      </c>
      <c r="I267" s="163"/>
      <c r="L267" s="159"/>
      <c r="M267" s="164"/>
      <c r="N267" s="165"/>
      <c r="O267" s="165"/>
      <c r="P267" s="165"/>
      <c r="Q267" s="165"/>
      <c r="R267" s="165"/>
      <c r="S267" s="165"/>
      <c r="T267" s="166"/>
      <c r="AT267" s="161" t="s">
        <v>172</v>
      </c>
      <c r="AU267" s="161" t="s">
        <v>77</v>
      </c>
      <c r="AV267" s="12" t="s">
        <v>75</v>
      </c>
      <c r="AW267" s="12" t="s">
        <v>30</v>
      </c>
      <c r="AX267" s="12" t="s">
        <v>67</v>
      </c>
      <c r="AY267" s="161" t="s">
        <v>154</v>
      </c>
    </row>
    <row r="268" spans="2:65" s="12" customFormat="1" ht="10.199999999999999">
      <c r="B268" s="159"/>
      <c r="D268" s="160" t="s">
        <v>172</v>
      </c>
      <c r="E268" s="161" t="s">
        <v>1</v>
      </c>
      <c r="F268" s="162" t="s">
        <v>334</v>
      </c>
      <c r="H268" s="161" t="s">
        <v>1</v>
      </c>
      <c r="I268" s="163"/>
      <c r="L268" s="159"/>
      <c r="M268" s="164"/>
      <c r="N268" s="165"/>
      <c r="O268" s="165"/>
      <c r="P268" s="165"/>
      <c r="Q268" s="165"/>
      <c r="R268" s="165"/>
      <c r="S268" s="165"/>
      <c r="T268" s="166"/>
      <c r="AT268" s="161" t="s">
        <v>172</v>
      </c>
      <c r="AU268" s="161" t="s">
        <v>77</v>
      </c>
      <c r="AV268" s="12" t="s">
        <v>75</v>
      </c>
      <c r="AW268" s="12" t="s">
        <v>30</v>
      </c>
      <c r="AX268" s="12" t="s">
        <v>67</v>
      </c>
      <c r="AY268" s="161" t="s">
        <v>154</v>
      </c>
    </row>
    <row r="269" spans="2:65" s="12" customFormat="1" ht="10.199999999999999">
      <c r="B269" s="159"/>
      <c r="D269" s="160" t="s">
        <v>172</v>
      </c>
      <c r="E269" s="161" t="s">
        <v>1</v>
      </c>
      <c r="F269" s="162" t="s">
        <v>335</v>
      </c>
      <c r="H269" s="161" t="s">
        <v>1</v>
      </c>
      <c r="I269" s="163"/>
      <c r="L269" s="159"/>
      <c r="M269" s="164"/>
      <c r="N269" s="165"/>
      <c r="O269" s="165"/>
      <c r="P269" s="165"/>
      <c r="Q269" s="165"/>
      <c r="R269" s="165"/>
      <c r="S269" s="165"/>
      <c r="T269" s="166"/>
      <c r="AT269" s="161" t="s">
        <v>172</v>
      </c>
      <c r="AU269" s="161" t="s">
        <v>77</v>
      </c>
      <c r="AV269" s="12" t="s">
        <v>75</v>
      </c>
      <c r="AW269" s="12" t="s">
        <v>30</v>
      </c>
      <c r="AX269" s="12" t="s">
        <v>67</v>
      </c>
      <c r="AY269" s="161" t="s">
        <v>154</v>
      </c>
    </row>
    <row r="270" spans="2:65" s="12" customFormat="1" ht="10.199999999999999">
      <c r="B270" s="159"/>
      <c r="D270" s="160" t="s">
        <v>172</v>
      </c>
      <c r="E270" s="161" t="s">
        <v>1</v>
      </c>
      <c r="F270" s="162" t="s">
        <v>336</v>
      </c>
      <c r="H270" s="161" t="s">
        <v>1</v>
      </c>
      <c r="I270" s="163"/>
      <c r="L270" s="159"/>
      <c r="M270" s="164"/>
      <c r="N270" s="165"/>
      <c r="O270" s="165"/>
      <c r="P270" s="165"/>
      <c r="Q270" s="165"/>
      <c r="R270" s="165"/>
      <c r="S270" s="165"/>
      <c r="T270" s="166"/>
      <c r="AT270" s="161" t="s">
        <v>172</v>
      </c>
      <c r="AU270" s="161" t="s">
        <v>77</v>
      </c>
      <c r="AV270" s="12" t="s">
        <v>75</v>
      </c>
      <c r="AW270" s="12" t="s">
        <v>30</v>
      </c>
      <c r="AX270" s="12" t="s">
        <v>67</v>
      </c>
      <c r="AY270" s="161" t="s">
        <v>154</v>
      </c>
    </row>
    <row r="271" spans="2:65" s="12" customFormat="1" ht="10.199999999999999">
      <c r="B271" s="159"/>
      <c r="D271" s="160" t="s">
        <v>172</v>
      </c>
      <c r="E271" s="161" t="s">
        <v>1</v>
      </c>
      <c r="F271" s="162" t="s">
        <v>337</v>
      </c>
      <c r="H271" s="161" t="s">
        <v>1</v>
      </c>
      <c r="I271" s="163"/>
      <c r="L271" s="159"/>
      <c r="M271" s="164"/>
      <c r="N271" s="165"/>
      <c r="O271" s="165"/>
      <c r="P271" s="165"/>
      <c r="Q271" s="165"/>
      <c r="R271" s="165"/>
      <c r="S271" s="165"/>
      <c r="T271" s="166"/>
      <c r="AT271" s="161" t="s">
        <v>172</v>
      </c>
      <c r="AU271" s="161" t="s">
        <v>77</v>
      </c>
      <c r="AV271" s="12" t="s">
        <v>75</v>
      </c>
      <c r="AW271" s="12" t="s">
        <v>30</v>
      </c>
      <c r="AX271" s="12" t="s">
        <v>67</v>
      </c>
      <c r="AY271" s="161" t="s">
        <v>154</v>
      </c>
    </row>
    <row r="272" spans="2:65" s="12" customFormat="1" ht="10.199999999999999">
      <c r="B272" s="159"/>
      <c r="D272" s="160" t="s">
        <v>172</v>
      </c>
      <c r="E272" s="161" t="s">
        <v>1</v>
      </c>
      <c r="F272" s="162" t="s">
        <v>338</v>
      </c>
      <c r="H272" s="161" t="s">
        <v>1</v>
      </c>
      <c r="I272" s="163"/>
      <c r="L272" s="159"/>
      <c r="M272" s="164"/>
      <c r="N272" s="165"/>
      <c r="O272" s="165"/>
      <c r="P272" s="165"/>
      <c r="Q272" s="165"/>
      <c r="R272" s="165"/>
      <c r="S272" s="165"/>
      <c r="T272" s="166"/>
      <c r="AT272" s="161" t="s">
        <v>172</v>
      </c>
      <c r="AU272" s="161" t="s">
        <v>77</v>
      </c>
      <c r="AV272" s="12" t="s">
        <v>75</v>
      </c>
      <c r="AW272" s="12" t="s">
        <v>30</v>
      </c>
      <c r="AX272" s="12" t="s">
        <v>67</v>
      </c>
      <c r="AY272" s="161" t="s">
        <v>154</v>
      </c>
    </row>
    <row r="273" spans="2:65" s="12" customFormat="1" ht="10.199999999999999">
      <c r="B273" s="159"/>
      <c r="D273" s="160" t="s">
        <v>172</v>
      </c>
      <c r="E273" s="161" t="s">
        <v>1</v>
      </c>
      <c r="F273" s="162" t="s">
        <v>339</v>
      </c>
      <c r="H273" s="161" t="s">
        <v>1</v>
      </c>
      <c r="I273" s="163"/>
      <c r="L273" s="159"/>
      <c r="M273" s="164"/>
      <c r="N273" s="165"/>
      <c r="O273" s="165"/>
      <c r="P273" s="165"/>
      <c r="Q273" s="165"/>
      <c r="R273" s="165"/>
      <c r="S273" s="165"/>
      <c r="T273" s="166"/>
      <c r="AT273" s="161" t="s">
        <v>172</v>
      </c>
      <c r="AU273" s="161" t="s">
        <v>77</v>
      </c>
      <c r="AV273" s="12" t="s">
        <v>75</v>
      </c>
      <c r="AW273" s="12" t="s">
        <v>30</v>
      </c>
      <c r="AX273" s="12" t="s">
        <v>67</v>
      </c>
      <c r="AY273" s="161" t="s">
        <v>154</v>
      </c>
    </row>
    <row r="274" spans="2:65" s="12" customFormat="1" ht="10.199999999999999">
      <c r="B274" s="159"/>
      <c r="D274" s="160" t="s">
        <v>172</v>
      </c>
      <c r="E274" s="161" t="s">
        <v>1</v>
      </c>
      <c r="F274" s="162" t="s">
        <v>340</v>
      </c>
      <c r="H274" s="161" t="s">
        <v>1</v>
      </c>
      <c r="I274" s="163"/>
      <c r="L274" s="159"/>
      <c r="M274" s="164"/>
      <c r="N274" s="165"/>
      <c r="O274" s="165"/>
      <c r="P274" s="165"/>
      <c r="Q274" s="165"/>
      <c r="R274" s="165"/>
      <c r="S274" s="165"/>
      <c r="T274" s="166"/>
      <c r="AT274" s="161" t="s">
        <v>172</v>
      </c>
      <c r="AU274" s="161" t="s">
        <v>77</v>
      </c>
      <c r="AV274" s="12" t="s">
        <v>75</v>
      </c>
      <c r="AW274" s="12" t="s">
        <v>30</v>
      </c>
      <c r="AX274" s="12" t="s">
        <v>67</v>
      </c>
      <c r="AY274" s="161" t="s">
        <v>154</v>
      </c>
    </row>
    <row r="275" spans="2:65" s="12" customFormat="1" ht="10.199999999999999">
      <c r="B275" s="159"/>
      <c r="D275" s="160" t="s">
        <v>172</v>
      </c>
      <c r="E275" s="161" t="s">
        <v>1</v>
      </c>
      <c r="F275" s="162" t="s">
        <v>339</v>
      </c>
      <c r="H275" s="161" t="s">
        <v>1</v>
      </c>
      <c r="I275" s="163"/>
      <c r="L275" s="159"/>
      <c r="M275" s="164"/>
      <c r="N275" s="165"/>
      <c r="O275" s="165"/>
      <c r="P275" s="165"/>
      <c r="Q275" s="165"/>
      <c r="R275" s="165"/>
      <c r="S275" s="165"/>
      <c r="T275" s="166"/>
      <c r="AT275" s="161" t="s">
        <v>172</v>
      </c>
      <c r="AU275" s="161" t="s">
        <v>77</v>
      </c>
      <c r="AV275" s="12" t="s">
        <v>75</v>
      </c>
      <c r="AW275" s="12" t="s">
        <v>30</v>
      </c>
      <c r="AX275" s="12" t="s">
        <v>67</v>
      </c>
      <c r="AY275" s="161" t="s">
        <v>154</v>
      </c>
    </row>
    <row r="276" spans="2:65" s="12" customFormat="1" ht="10.199999999999999">
      <c r="B276" s="159"/>
      <c r="D276" s="160" t="s">
        <v>172</v>
      </c>
      <c r="E276" s="161" t="s">
        <v>1</v>
      </c>
      <c r="F276" s="162" t="s">
        <v>341</v>
      </c>
      <c r="H276" s="161" t="s">
        <v>1</v>
      </c>
      <c r="I276" s="163"/>
      <c r="L276" s="159"/>
      <c r="M276" s="164"/>
      <c r="N276" s="165"/>
      <c r="O276" s="165"/>
      <c r="P276" s="165"/>
      <c r="Q276" s="165"/>
      <c r="R276" s="165"/>
      <c r="S276" s="165"/>
      <c r="T276" s="166"/>
      <c r="AT276" s="161" t="s">
        <v>172</v>
      </c>
      <c r="AU276" s="161" t="s">
        <v>77</v>
      </c>
      <c r="AV276" s="12" t="s">
        <v>75</v>
      </c>
      <c r="AW276" s="12" t="s">
        <v>30</v>
      </c>
      <c r="AX276" s="12" t="s">
        <v>67</v>
      </c>
      <c r="AY276" s="161" t="s">
        <v>154</v>
      </c>
    </row>
    <row r="277" spans="2:65" s="12" customFormat="1" ht="10.199999999999999">
      <c r="B277" s="159"/>
      <c r="D277" s="160" t="s">
        <v>172</v>
      </c>
      <c r="E277" s="161" t="s">
        <v>1</v>
      </c>
      <c r="F277" s="162" t="s">
        <v>339</v>
      </c>
      <c r="H277" s="161" t="s">
        <v>1</v>
      </c>
      <c r="I277" s="163"/>
      <c r="L277" s="159"/>
      <c r="M277" s="164"/>
      <c r="N277" s="165"/>
      <c r="O277" s="165"/>
      <c r="P277" s="165"/>
      <c r="Q277" s="165"/>
      <c r="R277" s="165"/>
      <c r="S277" s="165"/>
      <c r="T277" s="166"/>
      <c r="AT277" s="161" t="s">
        <v>172</v>
      </c>
      <c r="AU277" s="161" t="s">
        <v>77</v>
      </c>
      <c r="AV277" s="12" t="s">
        <v>75</v>
      </c>
      <c r="AW277" s="12" t="s">
        <v>30</v>
      </c>
      <c r="AX277" s="12" t="s">
        <v>67</v>
      </c>
      <c r="AY277" s="161" t="s">
        <v>154</v>
      </c>
    </row>
    <row r="278" spans="2:65" s="14" customFormat="1" ht="10.199999999999999">
      <c r="B278" s="175"/>
      <c r="D278" s="160" t="s">
        <v>172</v>
      </c>
      <c r="E278" s="176" t="s">
        <v>1</v>
      </c>
      <c r="F278" s="177" t="s">
        <v>175</v>
      </c>
      <c r="H278" s="178">
        <v>7</v>
      </c>
      <c r="I278" s="179"/>
      <c r="L278" s="175"/>
      <c r="M278" s="180"/>
      <c r="N278" s="181"/>
      <c r="O278" s="181"/>
      <c r="P278" s="181"/>
      <c r="Q278" s="181"/>
      <c r="R278" s="181"/>
      <c r="S278" s="181"/>
      <c r="T278" s="182"/>
      <c r="AT278" s="176" t="s">
        <v>172</v>
      </c>
      <c r="AU278" s="176" t="s">
        <v>77</v>
      </c>
      <c r="AV278" s="14" t="s">
        <v>161</v>
      </c>
      <c r="AW278" s="14" t="s">
        <v>30</v>
      </c>
      <c r="AX278" s="14" t="s">
        <v>75</v>
      </c>
      <c r="AY278" s="176" t="s">
        <v>154</v>
      </c>
    </row>
    <row r="279" spans="2:65" s="1" customFormat="1" ht="16.5" customHeight="1">
      <c r="B279" s="146"/>
      <c r="C279" s="183" t="s">
        <v>342</v>
      </c>
      <c r="D279" s="183" t="s">
        <v>228</v>
      </c>
      <c r="E279" s="184" t="s">
        <v>343</v>
      </c>
      <c r="F279" s="185" t="s">
        <v>344</v>
      </c>
      <c r="G279" s="186" t="s">
        <v>279</v>
      </c>
      <c r="H279" s="187">
        <v>5</v>
      </c>
      <c r="I279" s="188"/>
      <c r="J279" s="189">
        <f>ROUND(I279*H279,2)</f>
        <v>0</v>
      </c>
      <c r="K279" s="185" t="s">
        <v>1</v>
      </c>
      <c r="L279" s="190"/>
      <c r="M279" s="191" t="s">
        <v>1</v>
      </c>
      <c r="N279" s="192" t="s">
        <v>38</v>
      </c>
      <c r="O279" s="49"/>
      <c r="P279" s="156">
        <f>O279*H279</f>
        <v>0</v>
      </c>
      <c r="Q279" s="156">
        <v>6.3799999999999996E-2</v>
      </c>
      <c r="R279" s="156">
        <f>Q279*H279</f>
        <v>0.31899999999999995</v>
      </c>
      <c r="S279" s="156">
        <v>0</v>
      </c>
      <c r="T279" s="157">
        <f>S279*H279</f>
        <v>0</v>
      </c>
      <c r="AR279" s="16" t="s">
        <v>193</v>
      </c>
      <c r="AT279" s="16" t="s">
        <v>228</v>
      </c>
      <c r="AU279" s="16" t="s">
        <v>77</v>
      </c>
      <c r="AY279" s="16" t="s">
        <v>154</v>
      </c>
      <c r="BE279" s="158">
        <f>IF(N279="základní",J279,0)</f>
        <v>0</v>
      </c>
      <c r="BF279" s="158">
        <f>IF(N279="snížená",J279,0)</f>
        <v>0</v>
      </c>
      <c r="BG279" s="158">
        <f>IF(N279="zákl. přenesená",J279,0)</f>
        <v>0</v>
      </c>
      <c r="BH279" s="158">
        <f>IF(N279="sníž. přenesená",J279,0)</f>
        <v>0</v>
      </c>
      <c r="BI279" s="158">
        <f>IF(N279="nulová",J279,0)</f>
        <v>0</v>
      </c>
      <c r="BJ279" s="16" t="s">
        <v>75</v>
      </c>
      <c r="BK279" s="158">
        <f>ROUND(I279*H279,2)</f>
        <v>0</v>
      </c>
      <c r="BL279" s="16" t="s">
        <v>161</v>
      </c>
      <c r="BM279" s="16" t="s">
        <v>345</v>
      </c>
    </row>
    <row r="280" spans="2:65" s="12" customFormat="1" ht="10.199999999999999">
      <c r="B280" s="159"/>
      <c r="D280" s="160" t="s">
        <v>172</v>
      </c>
      <c r="E280" s="161" t="s">
        <v>1</v>
      </c>
      <c r="F280" s="162" t="s">
        <v>270</v>
      </c>
      <c r="H280" s="161" t="s">
        <v>1</v>
      </c>
      <c r="I280" s="163"/>
      <c r="L280" s="159"/>
      <c r="M280" s="164"/>
      <c r="N280" s="165"/>
      <c r="O280" s="165"/>
      <c r="P280" s="165"/>
      <c r="Q280" s="165"/>
      <c r="R280" s="165"/>
      <c r="S280" s="165"/>
      <c r="T280" s="166"/>
      <c r="AT280" s="161" t="s">
        <v>172</v>
      </c>
      <c r="AU280" s="161" t="s">
        <v>77</v>
      </c>
      <c r="AV280" s="12" t="s">
        <v>75</v>
      </c>
      <c r="AW280" s="12" t="s">
        <v>30</v>
      </c>
      <c r="AX280" s="12" t="s">
        <v>67</v>
      </c>
      <c r="AY280" s="161" t="s">
        <v>154</v>
      </c>
    </row>
    <row r="281" spans="2:65" s="12" customFormat="1" ht="10.199999999999999">
      <c r="B281" s="159"/>
      <c r="D281" s="160" t="s">
        <v>172</v>
      </c>
      <c r="E281" s="161" t="s">
        <v>1</v>
      </c>
      <c r="F281" s="162" t="s">
        <v>325</v>
      </c>
      <c r="H281" s="161" t="s">
        <v>1</v>
      </c>
      <c r="I281" s="163"/>
      <c r="L281" s="159"/>
      <c r="M281" s="164"/>
      <c r="N281" s="165"/>
      <c r="O281" s="165"/>
      <c r="P281" s="165"/>
      <c r="Q281" s="165"/>
      <c r="R281" s="165"/>
      <c r="S281" s="165"/>
      <c r="T281" s="166"/>
      <c r="AT281" s="161" t="s">
        <v>172</v>
      </c>
      <c r="AU281" s="161" t="s">
        <v>77</v>
      </c>
      <c r="AV281" s="12" t="s">
        <v>75</v>
      </c>
      <c r="AW281" s="12" t="s">
        <v>30</v>
      </c>
      <c r="AX281" s="12" t="s">
        <v>67</v>
      </c>
      <c r="AY281" s="161" t="s">
        <v>154</v>
      </c>
    </row>
    <row r="282" spans="2:65" s="13" customFormat="1" ht="10.199999999999999">
      <c r="B282" s="167"/>
      <c r="D282" s="160" t="s">
        <v>172</v>
      </c>
      <c r="E282" s="168" t="s">
        <v>1</v>
      </c>
      <c r="F282" s="169" t="s">
        <v>179</v>
      </c>
      <c r="H282" s="170">
        <v>5</v>
      </c>
      <c r="I282" s="171"/>
      <c r="L282" s="167"/>
      <c r="M282" s="172"/>
      <c r="N282" s="173"/>
      <c r="O282" s="173"/>
      <c r="P282" s="173"/>
      <c r="Q282" s="173"/>
      <c r="R282" s="173"/>
      <c r="S282" s="173"/>
      <c r="T282" s="174"/>
      <c r="AT282" s="168" t="s">
        <v>172</v>
      </c>
      <c r="AU282" s="168" t="s">
        <v>77</v>
      </c>
      <c r="AV282" s="13" t="s">
        <v>77</v>
      </c>
      <c r="AW282" s="13" t="s">
        <v>30</v>
      </c>
      <c r="AX282" s="13" t="s">
        <v>67</v>
      </c>
      <c r="AY282" s="168" t="s">
        <v>154</v>
      </c>
    </row>
    <row r="283" spans="2:65" s="12" customFormat="1" ht="10.199999999999999">
      <c r="B283" s="159"/>
      <c r="D283" s="160" t="s">
        <v>172</v>
      </c>
      <c r="E283" s="161" t="s">
        <v>1</v>
      </c>
      <c r="F283" s="162" t="s">
        <v>333</v>
      </c>
      <c r="H283" s="161" t="s">
        <v>1</v>
      </c>
      <c r="I283" s="163"/>
      <c r="L283" s="159"/>
      <c r="M283" s="164"/>
      <c r="N283" s="165"/>
      <c r="O283" s="165"/>
      <c r="P283" s="165"/>
      <c r="Q283" s="165"/>
      <c r="R283" s="165"/>
      <c r="S283" s="165"/>
      <c r="T283" s="166"/>
      <c r="AT283" s="161" t="s">
        <v>172</v>
      </c>
      <c r="AU283" s="161" t="s">
        <v>77</v>
      </c>
      <c r="AV283" s="12" t="s">
        <v>75</v>
      </c>
      <c r="AW283" s="12" t="s">
        <v>30</v>
      </c>
      <c r="AX283" s="12" t="s">
        <v>67</v>
      </c>
      <c r="AY283" s="161" t="s">
        <v>154</v>
      </c>
    </row>
    <row r="284" spans="2:65" s="12" customFormat="1" ht="10.199999999999999">
      <c r="B284" s="159"/>
      <c r="D284" s="160" t="s">
        <v>172</v>
      </c>
      <c r="E284" s="161" t="s">
        <v>1</v>
      </c>
      <c r="F284" s="162" t="s">
        <v>334</v>
      </c>
      <c r="H284" s="161" t="s">
        <v>1</v>
      </c>
      <c r="I284" s="163"/>
      <c r="L284" s="159"/>
      <c r="M284" s="164"/>
      <c r="N284" s="165"/>
      <c r="O284" s="165"/>
      <c r="P284" s="165"/>
      <c r="Q284" s="165"/>
      <c r="R284" s="165"/>
      <c r="S284" s="165"/>
      <c r="T284" s="166"/>
      <c r="AT284" s="161" t="s">
        <v>172</v>
      </c>
      <c r="AU284" s="161" t="s">
        <v>77</v>
      </c>
      <c r="AV284" s="12" t="s">
        <v>75</v>
      </c>
      <c r="AW284" s="12" t="s">
        <v>30</v>
      </c>
      <c r="AX284" s="12" t="s">
        <v>67</v>
      </c>
      <c r="AY284" s="161" t="s">
        <v>154</v>
      </c>
    </row>
    <row r="285" spans="2:65" s="12" customFormat="1" ht="10.199999999999999">
      <c r="B285" s="159"/>
      <c r="D285" s="160" t="s">
        <v>172</v>
      </c>
      <c r="E285" s="161" t="s">
        <v>1</v>
      </c>
      <c r="F285" s="162" t="s">
        <v>335</v>
      </c>
      <c r="H285" s="161" t="s">
        <v>1</v>
      </c>
      <c r="I285" s="163"/>
      <c r="L285" s="159"/>
      <c r="M285" s="164"/>
      <c r="N285" s="165"/>
      <c r="O285" s="165"/>
      <c r="P285" s="165"/>
      <c r="Q285" s="165"/>
      <c r="R285" s="165"/>
      <c r="S285" s="165"/>
      <c r="T285" s="166"/>
      <c r="AT285" s="161" t="s">
        <v>172</v>
      </c>
      <c r="AU285" s="161" t="s">
        <v>77</v>
      </c>
      <c r="AV285" s="12" t="s">
        <v>75</v>
      </c>
      <c r="AW285" s="12" t="s">
        <v>30</v>
      </c>
      <c r="AX285" s="12" t="s">
        <v>67</v>
      </c>
      <c r="AY285" s="161" t="s">
        <v>154</v>
      </c>
    </row>
    <row r="286" spans="2:65" s="12" customFormat="1" ht="10.199999999999999">
      <c r="B286" s="159"/>
      <c r="D286" s="160" t="s">
        <v>172</v>
      </c>
      <c r="E286" s="161" t="s">
        <v>1</v>
      </c>
      <c r="F286" s="162" t="s">
        <v>336</v>
      </c>
      <c r="H286" s="161" t="s">
        <v>1</v>
      </c>
      <c r="I286" s="163"/>
      <c r="L286" s="159"/>
      <c r="M286" s="164"/>
      <c r="N286" s="165"/>
      <c r="O286" s="165"/>
      <c r="P286" s="165"/>
      <c r="Q286" s="165"/>
      <c r="R286" s="165"/>
      <c r="S286" s="165"/>
      <c r="T286" s="166"/>
      <c r="AT286" s="161" t="s">
        <v>172</v>
      </c>
      <c r="AU286" s="161" t="s">
        <v>77</v>
      </c>
      <c r="AV286" s="12" t="s">
        <v>75</v>
      </c>
      <c r="AW286" s="12" t="s">
        <v>30</v>
      </c>
      <c r="AX286" s="12" t="s">
        <v>67</v>
      </c>
      <c r="AY286" s="161" t="s">
        <v>154</v>
      </c>
    </row>
    <row r="287" spans="2:65" s="12" customFormat="1" ht="10.199999999999999">
      <c r="B287" s="159"/>
      <c r="D287" s="160" t="s">
        <v>172</v>
      </c>
      <c r="E287" s="161" t="s">
        <v>1</v>
      </c>
      <c r="F287" s="162" t="s">
        <v>346</v>
      </c>
      <c r="H287" s="161" t="s">
        <v>1</v>
      </c>
      <c r="I287" s="163"/>
      <c r="L287" s="159"/>
      <c r="M287" s="164"/>
      <c r="N287" s="165"/>
      <c r="O287" s="165"/>
      <c r="P287" s="165"/>
      <c r="Q287" s="165"/>
      <c r="R287" s="165"/>
      <c r="S287" s="165"/>
      <c r="T287" s="166"/>
      <c r="AT287" s="161" t="s">
        <v>172</v>
      </c>
      <c r="AU287" s="161" t="s">
        <v>77</v>
      </c>
      <c r="AV287" s="12" t="s">
        <v>75</v>
      </c>
      <c r="AW287" s="12" t="s">
        <v>30</v>
      </c>
      <c r="AX287" s="12" t="s">
        <v>67</v>
      </c>
      <c r="AY287" s="161" t="s">
        <v>154</v>
      </c>
    </row>
    <row r="288" spans="2:65" s="12" customFormat="1" ht="10.199999999999999">
      <c r="B288" s="159"/>
      <c r="D288" s="160" t="s">
        <v>172</v>
      </c>
      <c r="E288" s="161" t="s">
        <v>1</v>
      </c>
      <c r="F288" s="162" t="s">
        <v>340</v>
      </c>
      <c r="H288" s="161" t="s">
        <v>1</v>
      </c>
      <c r="I288" s="163"/>
      <c r="L288" s="159"/>
      <c r="M288" s="164"/>
      <c r="N288" s="165"/>
      <c r="O288" s="165"/>
      <c r="P288" s="165"/>
      <c r="Q288" s="165"/>
      <c r="R288" s="165"/>
      <c r="S288" s="165"/>
      <c r="T288" s="166"/>
      <c r="AT288" s="161" t="s">
        <v>172</v>
      </c>
      <c r="AU288" s="161" t="s">
        <v>77</v>
      </c>
      <c r="AV288" s="12" t="s">
        <v>75</v>
      </c>
      <c r="AW288" s="12" t="s">
        <v>30</v>
      </c>
      <c r="AX288" s="12" t="s">
        <v>67</v>
      </c>
      <c r="AY288" s="161" t="s">
        <v>154</v>
      </c>
    </row>
    <row r="289" spans="2:65" s="12" customFormat="1" ht="10.199999999999999">
      <c r="B289" s="159"/>
      <c r="D289" s="160" t="s">
        <v>172</v>
      </c>
      <c r="E289" s="161" t="s">
        <v>1</v>
      </c>
      <c r="F289" s="162" t="s">
        <v>339</v>
      </c>
      <c r="H289" s="161" t="s">
        <v>1</v>
      </c>
      <c r="I289" s="163"/>
      <c r="L289" s="159"/>
      <c r="M289" s="164"/>
      <c r="N289" s="165"/>
      <c r="O289" s="165"/>
      <c r="P289" s="165"/>
      <c r="Q289" s="165"/>
      <c r="R289" s="165"/>
      <c r="S289" s="165"/>
      <c r="T289" s="166"/>
      <c r="AT289" s="161" t="s">
        <v>172</v>
      </c>
      <c r="AU289" s="161" t="s">
        <v>77</v>
      </c>
      <c r="AV289" s="12" t="s">
        <v>75</v>
      </c>
      <c r="AW289" s="12" t="s">
        <v>30</v>
      </c>
      <c r="AX289" s="12" t="s">
        <v>67</v>
      </c>
      <c r="AY289" s="161" t="s">
        <v>154</v>
      </c>
    </row>
    <row r="290" spans="2:65" s="14" customFormat="1" ht="10.199999999999999">
      <c r="B290" s="175"/>
      <c r="D290" s="160" t="s">
        <v>172</v>
      </c>
      <c r="E290" s="176" t="s">
        <v>1</v>
      </c>
      <c r="F290" s="177" t="s">
        <v>175</v>
      </c>
      <c r="H290" s="178">
        <v>5</v>
      </c>
      <c r="I290" s="179"/>
      <c r="L290" s="175"/>
      <c r="M290" s="180"/>
      <c r="N290" s="181"/>
      <c r="O290" s="181"/>
      <c r="P290" s="181"/>
      <c r="Q290" s="181"/>
      <c r="R290" s="181"/>
      <c r="S290" s="181"/>
      <c r="T290" s="182"/>
      <c r="AT290" s="176" t="s">
        <v>172</v>
      </c>
      <c r="AU290" s="176" t="s">
        <v>77</v>
      </c>
      <c r="AV290" s="14" t="s">
        <v>161</v>
      </c>
      <c r="AW290" s="14" t="s">
        <v>30</v>
      </c>
      <c r="AX290" s="14" t="s">
        <v>75</v>
      </c>
      <c r="AY290" s="176" t="s">
        <v>154</v>
      </c>
    </row>
    <row r="291" spans="2:65" s="1" customFormat="1" ht="16.5" customHeight="1">
      <c r="B291" s="146"/>
      <c r="C291" s="183" t="s">
        <v>347</v>
      </c>
      <c r="D291" s="183" t="s">
        <v>228</v>
      </c>
      <c r="E291" s="184" t="s">
        <v>348</v>
      </c>
      <c r="F291" s="185" t="s">
        <v>349</v>
      </c>
      <c r="G291" s="186" t="s">
        <v>279</v>
      </c>
      <c r="H291" s="187">
        <v>1</v>
      </c>
      <c r="I291" s="188"/>
      <c r="J291" s="189">
        <f>ROUND(I291*H291,2)</f>
        <v>0</v>
      </c>
      <c r="K291" s="185" t="s">
        <v>1</v>
      </c>
      <c r="L291" s="190"/>
      <c r="M291" s="191" t="s">
        <v>1</v>
      </c>
      <c r="N291" s="192" t="s">
        <v>38</v>
      </c>
      <c r="O291" s="49"/>
      <c r="P291" s="156">
        <f>O291*H291</f>
        <v>0</v>
      </c>
      <c r="Q291" s="156">
        <v>6.3799999999999996E-2</v>
      </c>
      <c r="R291" s="156">
        <f>Q291*H291</f>
        <v>6.3799999999999996E-2</v>
      </c>
      <c r="S291" s="156">
        <v>0</v>
      </c>
      <c r="T291" s="157">
        <f>S291*H291</f>
        <v>0</v>
      </c>
      <c r="AR291" s="16" t="s">
        <v>193</v>
      </c>
      <c r="AT291" s="16" t="s">
        <v>228</v>
      </c>
      <c r="AU291" s="16" t="s">
        <v>77</v>
      </c>
      <c r="AY291" s="16" t="s">
        <v>154</v>
      </c>
      <c r="BE291" s="158">
        <f>IF(N291="základní",J291,0)</f>
        <v>0</v>
      </c>
      <c r="BF291" s="158">
        <f>IF(N291="snížená",J291,0)</f>
        <v>0</v>
      </c>
      <c r="BG291" s="158">
        <f>IF(N291="zákl. přenesená",J291,0)</f>
        <v>0</v>
      </c>
      <c r="BH291" s="158">
        <f>IF(N291="sníž. přenesená",J291,0)</f>
        <v>0</v>
      </c>
      <c r="BI291" s="158">
        <f>IF(N291="nulová",J291,0)</f>
        <v>0</v>
      </c>
      <c r="BJ291" s="16" t="s">
        <v>75</v>
      </c>
      <c r="BK291" s="158">
        <f>ROUND(I291*H291,2)</f>
        <v>0</v>
      </c>
      <c r="BL291" s="16" t="s">
        <v>161</v>
      </c>
      <c r="BM291" s="16" t="s">
        <v>350</v>
      </c>
    </row>
    <row r="292" spans="2:65" s="12" customFormat="1" ht="10.199999999999999">
      <c r="B292" s="159"/>
      <c r="D292" s="160" t="s">
        <v>172</v>
      </c>
      <c r="E292" s="161" t="s">
        <v>1</v>
      </c>
      <c r="F292" s="162" t="s">
        <v>270</v>
      </c>
      <c r="H292" s="161" t="s">
        <v>1</v>
      </c>
      <c r="I292" s="163"/>
      <c r="L292" s="159"/>
      <c r="M292" s="164"/>
      <c r="N292" s="165"/>
      <c r="O292" s="165"/>
      <c r="P292" s="165"/>
      <c r="Q292" s="165"/>
      <c r="R292" s="165"/>
      <c r="S292" s="165"/>
      <c r="T292" s="166"/>
      <c r="AT292" s="161" t="s">
        <v>172</v>
      </c>
      <c r="AU292" s="161" t="s">
        <v>77</v>
      </c>
      <c r="AV292" s="12" t="s">
        <v>75</v>
      </c>
      <c r="AW292" s="12" t="s">
        <v>30</v>
      </c>
      <c r="AX292" s="12" t="s">
        <v>67</v>
      </c>
      <c r="AY292" s="161" t="s">
        <v>154</v>
      </c>
    </row>
    <row r="293" spans="2:65" s="12" customFormat="1" ht="10.199999999999999">
      <c r="B293" s="159"/>
      <c r="D293" s="160" t="s">
        <v>172</v>
      </c>
      <c r="E293" s="161" t="s">
        <v>1</v>
      </c>
      <c r="F293" s="162" t="s">
        <v>326</v>
      </c>
      <c r="H293" s="161" t="s">
        <v>1</v>
      </c>
      <c r="I293" s="163"/>
      <c r="L293" s="159"/>
      <c r="M293" s="164"/>
      <c r="N293" s="165"/>
      <c r="O293" s="165"/>
      <c r="P293" s="165"/>
      <c r="Q293" s="165"/>
      <c r="R293" s="165"/>
      <c r="S293" s="165"/>
      <c r="T293" s="166"/>
      <c r="AT293" s="161" t="s">
        <v>172</v>
      </c>
      <c r="AU293" s="161" t="s">
        <v>77</v>
      </c>
      <c r="AV293" s="12" t="s">
        <v>75</v>
      </c>
      <c r="AW293" s="12" t="s">
        <v>30</v>
      </c>
      <c r="AX293" s="12" t="s">
        <v>67</v>
      </c>
      <c r="AY293" s="161" t="s">
        <v>154</v>
      </c>
    </row>
    <row r="294" spans="2:65" s="13" customFormat="1" ht="10.199999999999999">
      <c r="B294" s="167"/>
      <c r="D294" s="160" t="s">
        <v>172</v>
      </c>
      <c r="E294" s="168" t="s">
        <v>1</v>
      </c>
      <c r="F294" s="169" t="s">
        <v>75</v>
      </c>
      <c r="H294" s="170">
        <v>1</v>
      </c>
      <c r="I294" s="171"/>
      <c r="L294" s="167"/>
      <c r="M294" s="172"/>
      <c r="N294" s="173"/>
      <c r="O294" s="173"/>
      <c r="P294" s="173"/>
      <c r="Q294" s="173"/>
      <c r="R294" s="173"/>
      <c r="S294" s="173"/>
      <c r="T294" s="174"/>
      <c r="AT294" s="168" t="s">
        <v>172</v>
      </c>
      <c r="AU294" s="168" t="s">
        <v>77</v>
      </c>
      <c r="AV294" s="13" t="s">
        <v>77</v>
      </c>
      <c r="AW294" s="13" t="s">
        <v>30</v>
      </c>
      <c r="AX294" s="13" t="s">
        <v>67</v>
      </c>
      <c r="AY294" s="168" t="s">
        <v>154</v>
      </c>
    </row>
    <row r="295" spans="2:65" s="12" customFormat="1" ht="10.199999999999999">
      <c r="B295" s="159"/>
      <c r="D295" s="160" t="s">
        <v>172</v>
      </c>
      <c r="E295" s="161" t="s">
        <v>1</v>
      </c>
      <c r="F295" s="162" t="s">
        <v>333</v>
      </c>
      <c r="H295" s="161" t="s">
        <v>1</v>
      </c>
      <c r="I295" s="163"/>
      <c r="L295" s="159"/>
      <c r="M295" s="164"/>
      <c r="N295" s="165"/>
      <c r="O295" s="165"/>
      <c r="P295" s="165"/>
      <c r="Q295" s="165"/>
      <c r="R295" s="165"/>
      <c r="S295" s="165"/>
      <c r="T295" s="166"/>
      <c r="AT295" s="161" t="s">
        <v>172</v>
      </c>
      <c r="AU295" s="161" t="s">
        <v>77</v>
      </c>
      <c r="AV295" s="12" t="s">
        <v>75</v>
      </c>
      <c r="AW295" s="12" t="s">
        <v>30</v>
      </c>
      <c r="AX295" s="12" t="s">
        <v>67</v>
      </c>
      <c r="AY295" s="161" t="s">
        <v>154</v>
      </c>
    </row>
    <row r="296" spans="2:65" s="12" customFormat="1" ht="10.199999999999999">
      <c r="B296" s="159"/>
      <c r="D296" s="160" t="s">
        <v>172</v>
      </c>
      <c r="E296" s="161" t="s">
        <v>1</v>
      </c>
      <c r="F296" s="162" t="s">
        <v>334</v>
      </c>
      <c r="H296" s="161" t="s">
        <v>1</v>
      </c>
      <c r="I296" s="163"/>
      <c r="L296" s="159"/>
      <c r="M296" s="164"/>
      <c r="N296" s="165"/>
      <c r="O296" s="165"/>
      <c r="P296" s="165"/>
      <c r="Q296" s="165"/>
      <c r="R296" s="165"/>
      <c r="S296" s="165"/>
      <c r="T296" s="166"/>
      <c r="AT296" s="161" t="s">
        <v>172</v>
      </c>
      <c r="AU296" s="161" t="s">
        <v>77</v>
      </c>
      <c r="AV296" s="12" t="s">
        <v>75</v>
      </c>
      <c r="AW296" s="12" t="s">
        <v>30</v>
      </c>
      <c r="AX296" s="12" t="s">
        <v>67</v>
      </c>
      <c r="AY296" s="161" t="s">
        <v>154</v>
      </c>
    </row>
    <row r="297" spans="2:65" s="12" customFormat="1" ht="10.199999999999999">
      <c r="B297" s="159"/>
      <c r="D297" s="160" t="s">
        <v>172</v>
      </c>
      <c r="E297" s="161" t="s">
        <v>1</v>
      </c>
      <c r="F297" s="162" t="s">
        <v>335</v>
      </c>
      <c r="H297" s="161" t="s">
        <v>1</v>
      </c>
      <c r="I297" s="163"/>
      <c r="L297" s="159"/>
      <c r="M297" s="164"/>
      <c r="N297" s="165"/>
      <c r="O297" s="165"/>
      <c r="P297" s="165"/>
      <c r="Q297" s="165"/>
      <c r="R297" s="165"/>
      <c r="S297" s="165"/>
      <c r="T297" s="166"/>
      <c r="AT297" s="161" t="s">
        <v>172</v>
      </c>
      <c r="AU297" s="161" t="s">
        <v>77</v>
      </c>
      <c r="AV297" s="12" t="s">
        <v>75</v>
      </c>
      <c r="AW297" s="12" t="s">
        <v>30</v>
      </c>
      <c r="AX297" s="12" t="s">
        <v>67</v>
      </c>
      <c r="AY297" s="161" t="s">
        <v>154</v>
      </c>
    </row>
    <row r="298" spans="2:65" s="12" customFormat="1" ht="10.199999999999999">
      <c r="B298" s="159"/>
      <c r="D298" s="160" t="s">
        <v>172</v>
      </c>
      <c r="E298" s="161" t="s">
        <v>1</v>
      </c>
      <c r="F298" s="162" t="s">
        <v>336</v>
      </c>
      <c r="H298" s="161" t="s">
        <v>1</v>
      </c>
      <c r="I298" s="163"/>
      <c r="L298" s="159"/>
      <c r="M298" s="164"/>
      <c r="N298" s="165"/>
      <c r="O298" s="165"/>
      <c r="P298" s="165"/>
      <c r="Q298" s="165"/>
      <c r="R298" s="165"/>
      <c r="S298" s="165"/>
      <c r="T298" s="166"/>
      <c r="AT298" s="161" t="s">
        <v>172</v>
      </c>
      <c r="AU298" s="161" t="s">
        <v>77</v>
      </c>
      <c r="AV298" s="12" t="s">
        <v>75</v>
      </c>
      <c r="AW298" s="12" t="s">
        <v>30</v>
      </c>
      <c r="AX298" s="12" t="s">
        <v>67</v>
      </c>
      <c r="AY298" s="161" t="s">
        <v>154</v>
      </c>
    </row>
    <row r="299" spans="2:65" s="12" customFormat="1" ht="10.199999999999999">
      <c r="B299" s="159"/>
      <c r="D299" s="160" t="s">
        <v>172</v>
      </c>
      <c r="E299" s="161" t="s">
        <v>1</v>
      </c>
      <c r="F299" s="162" t="s">
        <v>351</v>
      </c>
      <c r="H299" s="161" t="s">
        <v>1</v>
      </c>
      <c r="I299" s="163"/>
      <c r="L299" s="159"/>
      <c r="M299" s="164"/>
      <c r="N299" s="165"/>
      <c r="O299" s="165"/>
      <c r="P299" s="165"/>
      <c r="Q299" s="165"/>
      <c r="R299" s="165"/>
      <c r="S299" s="165"/>
      <c r="T299" s="166"/>
      <c r="AT299" s="161" t="s">
        <v>172</v>
      </c>
      <c r="AU299" s="161" t="s">
        <v>77</v>
      </c>
      <c r="AV299" s="12" t="s">
        <v>75</v>
      </c>
      <c r="AW299" s="12" t="s">
        <v>30</v>
      </c>
      <c r="AX299" s="12" t="s">
        <v>67</v>
      </c>
      <c r="AY299" s="161" t="s">
        <v>154</v>
      </c>
    </row>
    <row r="300" spans="2:65" s="12" customFormat="1" ht="10.199999999999999">
      <c r="B300" s="159"/>
      <c r="D300" s="160" t="s">
        <v>172</v>
      </c>
      <c r="E300" s="161" t="s">
        <v>1</v>
      </c>
      <c r="F300" s="162" t="s">
        <v>340</v>
      </c>
      <c r="H300" s="161" t="s">
        <v>1</v>
      </c>
      <c r="I300" s="163"/>
      <c r="L300" s="159"/>
      <c r="M300" s="164"/>
      <c r="N300" s="165"/>
      <c r="O300" s="165"/>
      <c r="P300" s="165"/>
      <c r="Q300" s="165"/>
      <c r="R300" s="165"/>
      <c r="S300" s="165"/>
      <c r="T300" s="166"/>
      <c r="AT300" s="161" t="s">
        <v>172</v>
      </c>
      <c r="AU300" s="161" t="s">
        <v>77</v>
      </c>
      <c r="AV300" s="12" t="s">
        <v>75</v>
      </c>
      <c r="AW300" s="12" t="s">
        <v>30</v>
      </c>
      <c r="AX300" s="12" t="s">
        <v>67</v>
      </c>
      <c r="AY300" s="161" t="s">
        <v>154</v>
      </c>
    </row>
    <row r="301" spans="2:65" s="12" customFormat="1" ht="10.199999999999999">
      <c r="B301" s="159"/>
      <c r="D301" s="160" t="s">
        <v>172</v>
      </c>
      <c r="E301" s="161" t="s">
        <v>1</v>
      </c>
      <c r="F301" s="162" t="s">
        <v>339</v>
      </c>
      <c r="H301" s="161" t="s">
        <v>1</v>
      </c>
      <c r="I301" s="163"/>
      <c r="L301" s="159"/>
      <c r="M301" s="164"/>
      <c r="N301" s="165"/>
      <c r="O301" s="165"/>
      <c r="P301" s="165"/>
      <c r="Q301" s="165"/>
      <c r="R301" s="165"/>
      <c r="S301" s="165"/>
      <c r="T301" s="166"/>
      <c r="AT301" s="161" t="s">
        <v>172</v>
      </c>
      <c r="AU301" s="161" t="s">
        <v>77</v>
      </c>
      <c r="AV301" s="12" t="s">
        <v>75</v>
      </c>
      <c r="AW301" s="12" t="s">
        <v>30</v>
      </c>
      <c r="AX301" s="12" t="s">
        <v>67</v>
      </c>
      <c r="AY301" s="161" t="s">
        <v>154</v>
      </c>
    </row>
    <row r="302" spans="2:65" s="14" customFormat="1" ht="10.199999999999999">
      <c r="B302" s="175"/>
      <c r="D302" s="160" t="s">
        <v>172</v>
      </c>
      <c r="E302" s="176" t="s">
        <v>1</v>
      </c>
      <c r="F302" s="177" t="s">
        <v>175</v>
      </c>
      <c r="H302" s="178">
        <v>1</v>
      </c>
      <c r="I302" s="179"/>
      <c r="L302" s="175"/>
      <c r="M302" s="180"/>
      <c r="N302" s="181"/>
      <c r="O302" s="181"/>
      <c r="P302" s="181"/>
      <c r="Q302" s="181"/>
      <c r="R302" s="181"/>
      <c r="S302" s="181"/>
      <c r="T302" s="182"/>
      <c r="AT302" s="176" t="s">
        <v>172</v>
      </c>
      <c r="AU302" s="176" t="s">
        <v>77</v>
      </c>
      <c r="AV302" s="14" t="s">
        <v>161</v>
      </c>
      <c r="AW302" s="14" t="s">
        <v>30</v>
      </c>
      <c r="AX302" s="14" t="s">
        <v>75</v>
      </c>
      <c r="AY302" s="176" t="s">
        <v>154</v>
      </c>
    </row>
    <row r="303" spans="2:65" s="1" customFormat="1" ht="16.5" customHeight="1">
      <c r="B303" s="146"/>
      <c r="C303" s="183" t="s">
        <v>352</v>
      </c>
      <c r="D303" s="183" t="s">
        <v>228</v>
      </c>
      <c r="E303" s="184" t="s">
        <v>353</v>
      </c>
      <c r="F303" s="185" t="s">
        <v>354</v>
      </c>
      <c r="G303" s="186" t="s">
        <v>279</v>
      </c>
      <c r="H303" s="187">
        <v>1</v>
      </c>
      <c r="I303" s="188"/>
      <c r="J303" s="189">
        <f>ROUND(I303*H303,2)</f>
        <v>0</v>
      </c>
      <c r="K303" s="185" t="s">
        <v>1</v>
      </c>
      <c r="L303" s="190"/>
      <c r="M303" s="191" t="s">
        <v>1</v>
      </c>
      <c r="N303" s="192" t="s">
        <v>38</v>
      </c>
      <c r="O303" s="49"/>
      <c r="P303" s="156">
        <f>O303*H303</f>
        <v>0</v>
      </c>
      <c r="Q303" s="156">
        <v>6.3799999999999996E-2</v>
      </c>
      <c r="R303" s="156">
        <f>Q303*H303</f>
        <v>6.3799999999999996E-2</v>
      </c>
      <c r="S303" s="156">
        <v>0</v>
      </c>
      <c r="T303" s="157">
        <f>S303*H303</f>
        <v>0</v>
      </c>
      <c r="AR303" s="16" t="s">
        <v>193</v>
      </c>
      <c r="AT303" s="16" t="s">
        <v>228</v>
      </c>
      <c r="AU303" s="16" t="s">
        <v>77</v>
      </c>
      <c r="AY303" s="16" t="s">
        <v>154</v>
      </c>
      <c r="BE303" s="158">
        <f>IF(N303="základní",J303,0)</f>
        <v>0</v>
      </c>
      <c r="BF303" s="158">
        <f>IF(N303="snížená",J303,0)</f>
        <v>0</v>
      </c>
      <c r="BG303" s="158">
        <f>IF(N303="zákl. přenesená",J303,0)</f>
        <v>0</v>
      </c>
      <c r="BH303" s="158">
        <f>IF(N303="sníž. přenesená",J303,0)</f>
        <v>0</v>
      </c>
      <c r="BI303" s="158">
        <f>IF(N303="nulová",J303,0)</f>
        <v>0</v>
      </c>
      <c r="BJ303" s="16" t="s">
        <v>75</v>
      </c>
      <c r="BK303" s="158">
        <f>ROUND(I303*H303,2)</f>
        <v>0</v>
      </c>
      <c r="BL303" s="16" t="s">
        <v>161</v>
      </c>
      <c r="BM303" s="16" t="s">
        <v>355</v>
      </c>
    </row>
    <row r="304" spans="2:65" s="12" customFormat="1" ht="10.199999999999999">
      <c r="B304" s="159"/>
      <c r="D304" s="160" t="s">
        <v>172</v>
      </c>
      <c r="E304" s="161" t="s">
        <v>1</v>
      </c>
      <c r="F304" s="162" t="s">
        <v>270</v>
      </c>
      <c r="H304" s="161" t="s">
        <v>1</v>
      </c>
      <c r="I304" s="163"/>
      <c r="L304" s="159"/>
      <c r="M304" s="164"/>
      <c r="N304" s="165"/>
      <c r="O304" s="165"/>
      <c r="P304" s="165"/>
      <c r="Q304" s="165"/>
      <c r="R304" s="165"/>
      <c r="S304" s="165"/>
      <c r="T304" s="166"/>
      <c r="AT304" s="161" t="s">
        <v>172</v>
      </c>
      <c r="AU304" s="161" t="s">
        <v>77</v>
      </c>
      <c r="AV304" s="12" t="s">
        <v>75</v>
      </c>
      <c r="AW304" s="12" t="s">
        <v>30</v>
      </c>
      <c r="AX304" s="12" t="s">
        <v>67</v>
      </c>
      <c r="AY304" s="161" t="s">
        <v>154</v>
      </c>
    </row>
    <row r="305" spans="2:65" s="12" customFormat="1" ht="10.199999999999999">
      <c r="B305" s="159"/>
      <c r="D305" s="160" t="s">
        <v>172</v>
      </c>
      <c r="E305" s="161" t="s">
        <v>1</v>
      </c>
      <c r="F305" s="162" t="s">
        <v>327</v>
      </c>
      <c r="H305" s="161" t="s">
        <v>1</v>
      </c>
      <c r="I305" s="163"/>
      <c r="L305" s="159"/>
      <c r="M305" s="164"/>
      <c r="N305" s="165"/>
      <c r="O305" s="165"/>
      <c r="P305" s="165"/>
      <c r="Q305" s="165"/>
      <c r="R305" s="165"/>
      <c r="S305" s="165"/>
      <c r="T305" s="166"/>
      <c r="AT305" s="161" t="s">
        <v>172</v>
      </c>
      <c r="AU305" s="161" t="s">
        <v>77</v>
      </c>
      <c r="AV305" s="12" t="s">
        <v>75</v>
      </c>
      <c r="AW305" s="12" t="s">
        <v>30</v>
      </c>
      <c r="AX305" s="12" t="s">
        <v>67</v>
      </c>
      <c r="AY305" s="161" t="s">
        <v>154</v>
      </c>
    </row>
    <row r="306" spans="2:65" s="13" customFormat="1" ht="10.199999999999999">
      <c r="B306" s="167"/>
      <c r="D306" s="160" t="s">
        <v>172</v>
      </c>
      <c r="E306" s="168" t="s">
        <v>1</v>
      </c>
      <c r="F306" s="169" t="s">
        <v>75</v>
      </c>
      <c r="H306" s="170">
        <v>1</v>
      </c>
      <c r="I306" s="171"/>
      <c r="L306" s="167"/>
      <c r="M306" s="172"/>
      <c r="N306" s="173"/>
      <c r="O306" s="173"/>
      <c r="P306" s="173"/>
      <c r="Q306" s="173"/>
      <c r="R306" s="173"/>
      <c r="S306" s="173"/>
      <c r="T306" s="174"/>
      <c r="AT306" s="168" t="s">
        <v>172</v>
      </c>
      <c r="AU306" s="168" t="s">
        <v>77</v>
      </c>
      <c r="AV306" s="13" t="s">
        <v>77</v>
      </c>
      <c r="AW306" s="13" t="s">
        <v>30</v>
      </c>
      <c r="AX306" s="13" t="s">
        <v>67</v>
      </c>
      <c r="AY306" s="168" t="s">
        <v>154</v>
      </c>
    </row>
    <row r="307" spans="2:65" s="12" customFormat="1" ht="10.199999999999999">
      <c r="B307" s="159"/>
      <c r="D307" s="160" t="s">
        <v>172</v>
      </c>
      <c r="E307" s="161" t="s">
        <v>1</v>
      </c>
      <c r="F307" s="162" t="s">
        <v>333</v>
      </c>
      <c r="H307" s="161" t="s">
        <v>1</v>
      </c>
      <c r="I307" s="163"/>
      <c r="L307" s="159"/>
      <c r="M307" s="164"/>
      <c r="N307" s="165"/>
      <c r="O307" s="165"/>
      <c r="P307" s="165"/>
      <c r="Q307" s="165"/>
      <c r="R307" s="165"/>
      <c r="S307" s="165"/>
      <c r="T307" s="166"/>
      <c r="AT307" s="161" t="s">
        <v>172</v>
      </c>
      <c r="AU307" s="161" t="s">
        <v>77</v>
      </c>
      <c r="AV307" s="12" t="s">
        <v>75</v>
      </c>
      <c r="AW307" s="12" t="s">
        <v>30</v>
      </c>
      <c r="AX307" s="12" t="s">
        <v>67</v>
      </c>
      <c r="AY307" s="161" t="s">
        <v>154</v>
      </c>
    </row>
    <row r="308" spans="2:65" s="12" customFormat="1" ht="10.199999999999999">
      <c r="B308" s="159"/>
      <c r="D308" s="160" t="s">
        <v>172</v>
      </c>
      <c r="E308" s="161" t="s">
        <v>1</v>
      </c>
      <c r="F308" s="162" t="s">
        <v>334</v>
      </c>
      <c r="H308" s="161" t="s">
        <v>1</v>
      </c>
      <c r="I308" s="163"/>
      <c r="L308" s="159"/>
      <c r="M308" s="164"/>
      <c r="N308" s="165"/>
      <c r="O308" s="165"/>
      <c r="P308" s="165"/>
      <c r="Q308" s="165"/>
      <c r="R308" s="165"/>
      <c r="S308" s="165"/>
      <c r="T308" s="166"/>
      <c r="AT308" s="161" t="s">
        <v>172</v>
      </c>
      <c r="AU308" s="161" t="s">
        <v>77</v>
      </c>
      <c r="AV308" s="12" t="s">
        <v>75</v>
      </c>
      <c r="AW308" s="12" t="s">
        <v>30</v>
      </c>
      <c r="AX308" s="12" t="s">
        <v>67</v>
      </c>
      <c r="AY308" s="161" t="s">
        <v>154</v>
      </c>
    </row>
    <row r="309" spans="2:65" s="12" customFormat="1" ht="10.199999999999999">
      <c r="B309" s="159"/>
      <c r="D309" s="160" t="s">
        <v>172</v>
      </c>
      <c r="E309" s="161" t="s">
        <v>1</v>
      </c>
      <c r="F309" s="162" t="s">
        <v>335</v>
      </c>
      <c r="H309" s="161" t="s">
        <v>1</v>
      </c>
      <c r="I309" s="163"/>
      <c r="L309" s="159"/>
      <c r="M309" s="164"/>
      <c r="N309" s="165"/>
      <c r="O309" s="165"/>
      <c r="P309" s="165"/>
      <c r="Q309" s="165"/>
      <c r="R309" s="165"/>
      <c r="S309" s="165"/>
      <c r="T309" s="166"/>
      <c r="AT309" s="161" t="s">
        <v>172</v>
      </c>
      <c r="AU309" s="161" t="s">
        <v>77</v>
      </c>
      <c r="AV309" s="12" t="s">
        <v>75</v>
      </c>
      <c r="AW309" s="12" t="s">
        <v>30</v>
      </c>
      <c r="AX309" s="12" t="s">
        <v>67</v>
      </c>
      <c r="AY309" s="161" t="s">
        <v>154</v>
      </c>
    </row>
    <row r="310" spans="2:65" s="12" customFormat="1" ht="10.199999999999999">
      <c r="B310" s="159"/>
      <c r="D310" s="160" t="s">
        <v>172</v>
      </c>
      <c r="E310" s="161" t="s">
        <v>1</v>
      </c>
      <c r="F310" s="162" t="s">
        <v>336</v>
      </c>
      <c r="H310" s="161" t="s">
        <v>1</v>
      </c>
      <c r="I310" s="163"/>
      <c r="L310" s="159"/>
      <c r="M310" s="164"/>
      <c r="N310" s="165"/>
      <c r="O310" s="165"/>
      <c r="P310" s="165"/>
      <c r="Q310" s="165"/>
      <c r="R310" s="165"/>
      <c r="S310" s="165"/>
      <c r="T310" s="166"/>
      <c r="AT310" s="161" t="s">
        <v>172</v>
      </c>
      <c r="AU310" s="161" t="s">
        <v>77</v>
      </c>
      <c r="AV310" s="12" t="s">
        <v>75</v>
      </c>
      <c r="AW310" s="12" t="s">
        <v>30</v>
      </c>
      <c r="AX310" s="12" t="s">
        <v>67</v>
      </c>
      <c r="AY310" s="161" t="s">
        <v>154</v>
      </c>
    </row>
    <row r="311" spans="2:65" s="12" customFormat="1" ht="10.199999999999999">
      <c r="B311" s="159"/>
      <c r="D311" s="160" t="s">
        <v>172</v>
      </c>
      <c r="E311" s="161" t="s">
        <v>1</v>
      </c>
      <c r="F311" s="162" t="s">
        <v>356</v>
      </c>
      <c r="H311" s="161" t="s">
        <v>1</v>
      </c>
      <c r="I311" s="163"/>
      <c r="L311" s="159"/>
      <c r="M311" s="164"/>
      <c r="N311" s="165"/>
      <c r="O311" s="165"/>
      <c r="P311" s="165"/>
      <c r="Q311" s="165"/>
      <c r="R311" s="165"/>
      <c r="S311" s="165"/>
      <c r="T311" s="166"/>
      <c r="AT311" s="161" t="s">
        <v>172</v>
      </c>
      <c r="AU311" s="161" t="s">
        <v>77</v>
      </c>
      <c r="AV311" s="12" t="s">
        <v>75</v>
      </c>
      <c r="AW311" s="12" t="s">
        <v>30</v>
      </c>
      <c r="AX311" s="12" t="s">
        <v>67</v>
      </c>
      <c r="AY311" s="161" t="s">
        <v>154</v>
      </c>
    </row>
    <row r="312" spans="2:65" s="12" customFormat="1" ht="10.199999999999999">
      <c r="B312" s="159"/>
      <c r="D312" s="160" t="s">
        <v>172</v>
      </c>
      <c r="E312" s="161" t="s">
        <v>1</v>
      </c>
      <c r="F312" s="162" t="s">
        <v>338</v>
      </c>
      <c r="H312" s="161" t="s">
        <v>1</v>
      </c>
      <c r="I312" s="163"/>
      <c r="L312" s="159"/>
      <c r="M312" s="164"/>
      <c r="N312" s="165"/>
      <c r="O312" s="165"/>
      <c r="P312" s="165"/>
      <c r="Q312" s="165"/>
      <c r="R312" s="165"/>
      <c r="S312" s="165"/>
      <c r="T312" s="166"/>
      <c r="AT312" s="161" t="s">
        <v>172</v>
      </c>
      <c r="AU312" s="161" t="s">
        <v>77</v>
      </c>
      <c r="AV312" s="12" t="s">
        <v>75</v>
      </c>
      <c r="AW312" s="12" t="s">
        <v>30</v>
      </c>
      <c r="AX312" s="12" t="s">
        <v>67</v>
      </c>
      <c r="AY312" s="161" t="s">
        <v>154</v>
      </c>
    </row>
    <row r="313" spans="2:65" s="12" customFormat="1" ht="10.199999999999999">
      <c r="B313" s="159"/>
      <c r="D313" s="160" t="s">
        <v>172</v>
      </c>
      <c r="E313" s="161" t="s">
        <v>1</v>
      </c>
      <c r="F313" s="162" t="s">
        <v>339</v>
      </c>
      <c r="H313" s="161" t="s">
        <v>1</v>
      </c>
      <c r="I313" s="163"/>
      <c r="L313" s="159"/>
      <c r="M313" s="164"/>
      <c r="N313" s="165"/>
      <c r="O313" s="165"/>
      <c r="P313" s="165"/>
      <c r="Q313" s="165"/>
      <c r="R313" s="165"/>
      <c r="S313" s="165"/>
      <c r="T313" s="166"/>
      <c r="AT313" s="161" t="s">
        <v>172</v>
      </c>
      <c r="AU313" s="161" t="s">
        <v>77</v>
      </c>
      <c r="AV313" s="12" t="s">
        <v>75</v>
      </c>
      <c r="AW313" s="12" t="s">
        <v>30</v>
      </c>
      <c r="AX313" s="12" t="s">
        <v>67</v>
      </c>
      <c r="AY313" s="161" t="s">
        <v>154</v>
      </c>
    </row>
    <row r="314" spans="2:65" s="12" customFormat="1" ht="10.199999999999999">
      <c r="B314" s="159"/>
      <c r="D314" s="160" t="s">
        <v>172</v>
      </c>
      <c r="E314" s="161" t="s">
        <v>1</v>
      </c>
      <c r="F314" s="162" t="s">
        <v>340</v>
      </c>
      <c r="H314" s="161" t="s">
        <v>1</v>
      </c>
      <c r="I314" s="163"/>
      <c r="L314" s="159"/>
      <c r="M314" s="164"/>
      <c r="N314" s="165"/>
      <c r="O314" s="165"/>
      <c r="P314" s="165"/>
      <c r="Q314" s="165"/>
      <c r="R314" s="165"/>
      <c r="S314" s="165"/>
      <c r="T314" s="166"/>
      <c r="AT314" s="161" t="s">
        <v>172</v>
      </c>
      <c r="AU314" s="161" t="s">
        <v>77</v>
      </c>
      <c r="AV314" s="12" t="s">
        <v>75</v>
      </c>
      <c r="AW314" s="12" t="s">
        <v>30</v>
      </c>
      <c r="AX314" s="12" t="s">
        <v>67</v>
      </c>
      <c r="AY314" s="161" t="s">
        <v>154</v>
      </c>
    </row>
    <row r="315" spans="2:65" s="12" customFormat="1" ht="10.199999999999999">
      <c r="B315" s="159"/>
      <c r="D315" s="160" t="s">
        <v>172</v>
      </c>
      <c r="E315" s="161" t="s">
        <v>1</v>
      </c>
      <c r="F315" s="162" t="s">
        <v>339</v>
      </c>
      <c r="H315" s="161" t="s">
        <v>1</v>
      </c>
      <c r="I315" s="163"/>
      <c r="L315" s="159"/>
      <c r="M315" s="164"/>
      <c r="N315" s="165"/>
      <c r="O315" s="165"/>
      <c r="P315" s="165"/>
      <c r="Q315" s="165"/>
      <c r="R315" s="165"/>
      <c r="S315" s="165"/>
      <c r="T315" s="166"/>
      <c r="AT315" s="161" t="s">
        <v>172</v>
      </c>
      <c r="AU315" s="161" t="s">
        <v>77</v>
      </c>
      <c r="AV315" s="12" t="s">
        <v>75</v>
      </c>
      <c r="AW315" s="12" t="s">
        <v>30</v>
      </c>
      <c r="AX315" s="12" t="s">
        <v>67</v>
      </c>
      <c r="AY315" s="161" t="s">
        <v>154</v>
      </c>
    </row>
    <row r="316" spans="2:65" s="12" customFormat="1" ht="10.199999999999999">
      <c r="B316" s="159"/>
      <c r="D316" s="160" t="s">
        <v>172</v>
      </c>
      <c r="E316" s="161" t="s">
        <v>1</v>
      </c>
      <c r="F316" s="162" t="s">
        <v>341</v>
      </c>
      <c r="H316" s="161" t="s">
        <v>1</v>
      </c>
      <c r="I316" s="163"/>
      <c r="L316" s="159"/>
      <c r="M316" s="164"/>
      <c r="N316" s="165"/>
      <c r="O316" s="165"/>
      <c r="P316" s="165"/>
      <c r="Q316" s="165"/>
      <c r="R316" s="165"/>
      <c r="S316" s="165"/>
      <c r="T316" s="166"/>
      <c r="AT316" s="161" t="s">
        <v>172</v>
      </c>
      <c r="AU316" s="161" t="s">
        <v>77</v>
      </c>
      <c r="AV316" s="12" t="s">
        <v>75</v>
      </c>
      <c r="AW316" s="12" t="s">
        <v>30</v>
      </c>
      <c r="AX316" s="12" t="s">
        <v>67</v>
      </c>
      <c r="AY316" s="161" t="s">
        <v>154</v>
      </c>
    </row>
    <row r="317" spans="2:65" s="12" customFormat="1" ht="10.199999999999999">
      <c r="B317" s="159"/>
      <c r="D317" s="160" t="s">
        <v>172</v>
      </c>
      <c r="E317" s="161" t="s">
        <v>1</v>
      </c>
      <c r="F317" s="162" t="s">
        <v>339</v>
      </c>
      <c r="H317" s="161" t="s">
        <v>1</v>
      </c>
      <c r="I317" s="163"/>
      <c r="L317" s="159"/>
      <c r="M317" s="164"/>
      <c r="N317" s="165"/>
      <c r="O317" s="165"/>
      <c r="P317" s="165"/>
      <c r="Q317" s="165"/>
      <c r="R317" s="165"/>
      <c r="S317" s="165"/>
      <c r="T317" s="166"/>
      <c r="AT317" s="161" t="s">
        <v>172</v>
      </c>
      <c r="AU317" s="161" t="s">
        <v>77</v>
      </c>
      <c r="AV317" s="12" t="s">
        <v>75</v>
      </c>
      <c r="AW317" s="12" t="s">
        <v>30</v>
      </c>
      <c r="AX317" s="12" t="s">
        <v>67</v>
      </c>
      <c r="AY317" s="161" t="s">
        <v>154</v>
      </c>
    </row>
    <row r="318" spans="2:65" s="14" customFormat="1" ht="10.199999999999999">
      <c r="B318" s="175"/>
      <c r="D318" s="160" t="s">
        <v>172</v>
      </c>
      <c r="E318" s="176" t="s">
        <v>1</v>
      </c>
      <c r="F318" s="177" t="s">
        <v>175</v>
      </c>
      <c r="H318" s="178">
        <v>1</v>
      </c>
      <c r="I318" s="179"/>
      <c r="L318" s="175"/>
      <c r="M318" s="180"/>
      <c r="N318" s="181"/>
      <c r="O318" s="181"/>
      <c r="P318" s="181"/>
      <c r="Q318" s="181"/>
      <c r="R318" s="181"/>
      <c r="S318" s="181"/>
      <c r="T318" s="182"/>
      <c r="AT318" s="176" t="s">
        <v>172</v>
      </c>
      <c r="AU318" s="176" t="s">
        <v>77</v>
      </c>
      <c r="AV318" s="14" t="s">
        <v>161</v>
      </c>
      <c r="AW318" s="14" t="s">
        <v>30</v>
      </c>
      <c r="AX318" s="14" t="s">
        <v>75</v>
      </c>
      <c r="AY318" s="176" t="s">
        <v>154</v>
      </c>
    </row>
    <row r="319" spans="2:65" s="1" customFormat="1" ht="16.5" customHeight="1">
      <c r="B319" s="146"/>
      <c r="C319" s="183" t="s">
        <v>357</v>
      </c>
      <c r="D319" s="183" t="s">
        <v>228</v>
      </c>
      <c r="E319" s="184" t="s">
        <v>358</v>
      </c>
      <c r="F319" s="185" t="s">
        <v>359</v>
      </c>
      <c r="G319" s="186" t="s">
        <v>279</v>
      </c>
      <c r="H319" s="187">
        <v>1</v>
      </c>
      <c r="I319" s="188"/>
      <c r="J319" s="189">
        <f>ROUND(I319*H319,2)</f>
        <v>0</v>
      </c>
      <c r="K319" s="185" t="s">
        <v>1</v>
      </c>
      <c r="L319" s="190"/>
      <c r="M319" s="191" t="s">
        <v>1</v>
      </c>
      <c r="N319" s="192" t="s">
        <v>38</v>
      </c>
      <c r="O319" s="49"/>
      <c r="P319" s="156">
        <f>O319*H319</f>
        <v>0</v>
      </c>
      <c r="Q319" s="156">
        <v>6.3799999999999996E-2</v>
      </c>
      <c r="R319" s="156">
        <f>Q319*H319</f>
        <v>6.3799999999999996E-2</v>
      </c>
      <c r="S319" s="156">
        <v>0</v>
      </c>
      <c r="T319" s="157">
        <f>S319*H319</f>
        <v>0</v>
      </c>
      <c r="AR319" s="16" t="s">
        <v>193</v>
      </c>
      <c r="AT319" s="16" t="s">
        <v>228</v>
      </c>
      <c r="AU319" s="16" t="s">
        <v>77</v>
      </c>
      <c r="AY319" s="16" t="s">
        <v>154</v>
      </c>
      <c r="BE319" s="158">
        <f>IF(N319="základní",J319,0)</f>
        <v>0</v>
      </c>
      <c r="BF319" s="158">
        <f>IF(N319="snížená",J319,0)</f>
        <v>0</v>
      </c>
      <c r="BG319" s="158">
        <f>IF(N319="zákl. přenesená",J319,0)</f>
        <v>0</v>
      </c>
      <c r="BH319" s="158">
        <f>IF(N319="sníž. přenesená",J319,0)</f>
        <v>0</v>
      </c>
      <c r="BI319" s="158">
        <f>IF(N319="nulová",J319,0)</f>
        <v>0</v>
      </c>
      <c r="BJ319" s="16" t="s">
        <v>75</v>
      </c>
      <c r="BK319" s="158">
        <f>ROUND(I319*H319,2)</f>
        <v>0</v>
      </c>
      <c r="BL319" s="16" t="s">
        <v>161</v>
      </c>
      <c r="BM319" s="16" t="s">
        <v>360</v>
      </c>
    </row>
    <row r="320" spans="2:65" s="12" customFormat="1" ht="10.199999999999999">
      <c r="B320" s="159"/>
      <c r="D320" s="160" t="s">
        <v>172</v>
      </c>
      <c r="E320" s="161" t="s">
        <v>1</v>
      </c>
      <c r="F320" s="162" t="s">
        <v>270</v>
      </c>
      <c r="H320" s="161" t="s">
        <v>1</v>
      </c>
      <c r="I320" s="163"/>
      <c r="L320" s="159"/>
      <c r="M320" s="164"/>
      <c r="N320" s="165"/>
      <c r="O320" s="165"/>
      <c r="P320" s="165"/>
      <c r="Q320" s="165"/>
      <c r="R320" s="165"/>
      <c r="S320" s="165"/>
      <c r="T320" s="166"/>
      <c r="AT320" s="161" t="s">
        <v>172</v>
      </c>
      <c r="AU320" s="161" t="s">
        <v>77</v>
      </c>
      <c r="AV320" s="12" t="s">
        <v>75</v>
      </c>
      <c r="AW320" s="12" t="s">
        <v>30</v>
      </c>
      <c r="AX320" s="12" t="s">
        <v>67</v>
      </c>
      <c r="AY320" s="161" t="s">
        <v>154</v>
      </c>
    </row>
    <row r="321" spans="2:65" s="12" customFormat="1" ht="10.199999999999999">
      <c r="B321" s="159"/>
      <c r="D321" s="160" t="s">
        <v>172</v>
      </c>
      <c r="E321" s="161" t="s">
        <v>1</v>
      </c>
      <c r="F321" s="162" t="s">
        <v>328</v>
      </c>
      <c r="H321" s="161" t="s">
        <v>1</v>
      </c>
      <c r="I321" s="163"/>
      <c r="L321" s="159"/>
      <c r="M321" s="164"/>
      <c r="N321" s="165"/>
      <c r="O321" s="165"/>
      <c r="P321" s="165"/>
      <c r="Q321" s="165"/>
      <c r="R321" s="165"/>
      <c r="S321" s="165"/>
      <c r="T321" s="166"/>
      <c r="AT321" s="161" t="s">
        <v>172</v>
      </c>
      <c r="AU321" s="161" t="s">
        <v>77</v>
      </c>
      <c r="AV321" s="12" t="s">
        <v>75</v>
      </c>
      <c r="AW321" s="12" t="s">
        <v>30</v>
      </c>
      <c r="AX321" s="12" t="s">
        <v>67</v>
      </c>
      <c r="AY321" s="161" t="s">
        <v>154</v>
      </c>
    </row>
    <row r="322" spans="2:65" s="13" customFormat="1" ht="10.199999999999999">
      <c r="B322" s="167"/>
      <c r="D322" s="160" t="s">
        <v>172</v>
      </c>
      <c r="E322" s="168" t="s">
        <v>1</v>
      </c>
      <c r="F322" s="169" t="s">
        <v>75</v>
      </c>
      <c r="H322" s="170">
        <v>1</v>
      </c>
      <c r="I322" s="171"/>
      <c r="L322" s="167"/>
      <c r="M322" s="172"/>
      <c r="N322" s="173"/>
      <c r="O322" s="173"/>
      <c r="P322" s="173"/>
      <c r="Q322" s="173"/>
      <c r="R322" s="173"/>
      <c r="S322" s="173"/>
      <c r="T322" s="174"/>
      <c r="AT322" s="168" t="s">
        <v>172</v>
      </c>
      <c r="AU322" s="168" t="s">
        <v>77</v>
      </c>
      <c r="AV322" s="13" t="s">
        <v>77</v>
      </c>
      <c r="AW322" s="13" t="s">
        <v>30</v>
      </c>
      <c r="AX322" s="13" t="s">
        <v>67</v>
      </c>
      <c r="AY322" s="168" t="s">
        <v>154</v>
      </c>
    </row>
    <row r="323" spans="2:65" s="12" customFormat="1" ht="10.199999999999999">
      <c r="B323" s="159"/>
      <c r="D323" s="160" t="s">
        <v>172</v>
      </c>
      <c r="E323" s="161" t="s">
        <v>1</v>
      </c>
      <c r="F323" s="162" t="s">
        <v>333</v>
      </c>
      <c r="H323" s="161" t="s">
        <v>1</v>
      </c>
      <c r="I323" s="163"/>
      <c r="L323" s="159"/>
      <c r="M323" s="164"/>
      <c r="N323" s="165"/>
      <c r="O323" s="165"/>
      <c r="P323" s="165"/>
      <c r="Q323" s="165"/>
      <c r="R323" s="165"/>
      <c r="S323" s="165"/>
      <c r="T323" s="166"/>
      <c r="AT323" s="161" t="s">
        <v>172</v>
      </c>
      <c r="AU323" s="161" t="s">
        <v>77</v>
      </c>
      <c r="AV323" s="12" t="s">
        <v>75</v>
      </c>
      <c r="AW323" s="12" t="s">
        <v>30</v>
      </c>
      <c r="AX323" s="12" t="s">
        <v>67</v>
      </c>
      <c r="AY323" s="161" t="s">
        <v>154</v>
      </c>
    </row>
    <row r="324" spans="2:65" s="12" customFormat="1" ht="10.199999999999999">
      <c r="B324" s="159"/>
      <c r="D324" s="160" t="s">
        <v>172</v>
      </c>
      <c r="E324" s="161" t="s">
        <v>1</v>
      </c>
      <c r="F324" s="162" t="s">
        <v>334</v>
      </c>
      <c r="H324" s="161" t="s">
        <v>1</v>
      </c>
      <c r="I324" s="163"/>
      <c r="L324" s="159"/>
      <c r="M324" s="164"/>
      <c r="N324" s="165"/>
      <c r="O324" s="165"/>
      <c r="P324" s="165"/>
      <c r="Q324" s="165"/>
      <c r="R324" s="165"/>
      <c r="S324" s="165"/>
      <c r="T324" s="166"/>
      <c r="AT324" s="161" t="s">
        <v>172</v>
      </c>
      <c r="AU324" s="161" t="s">
        <v>77</v>
      </c>
      <c r="AV324" s="12" t="s">
        <v>75</v>
      </c>
      <c r="AW324" s="12" t="s">
        <v>30</v>
      </c>
      <c r="AX324" s="12" t="s">
        <v>67</v>
      </c>
      <c r="AY324" s="161" t="s">
        <v>154</v>
      </c>
    </row>
    <row r="325" spans="2:65" s="12" customFormat="1" ht="10.199999999999999">
      <c r="B325" s="159"/>
      <c r="D325" s="160" t="s">
        <v>172</v>
      </c>
      <c r="E325" s="161" t="s">
        <v>1</v>
      </c>
      <c r="F325" s="162" t="s">
        <v>335</v>
      </c>
      <c r="H325" s="161" t="s">
        <v>1</v>
      </c>
      <c r="I325" s="163"/>
      <c r="L325" s="159"/>
      <c r="M325" s="164"/>
      <c r="N325" s="165"/>
      <c r="O325" s="165"/>
      <c r="P325" s="165"/>
      <c r="Q325" s="165"/>
      <c r="R325" s="165"/>
      <c r="S325" s="165"/>
      <c r="T325" s="166"/>
      <c r="AT325" s="161" t="s">
        <v>172</v>
      </c>
      <c r="AU325" s="161" t="s">
        <v>77</v>
      </c>
      <c r="AV325" s="12" t="s">
        <v>75</v>
      </c>
      <c r="AW325" s="12" t="s">
        <v>30</v>
      </c>
      <c r="AX325" s="12" t="s">
        <v>67</v>
      </c>
      <c r="AY325" s="161" t="s">
        <v>154</v>
      </c>
    </row>
    <row r="326" spans="2:65" s="12" customFormat="1" ht="10.199999999999999">
      <c r="B326" s="159"/>
      <c r="D326" s="160" t="s">
        <v>172</v>
      </c>
      <c r="E326" s="161" t="s">
        <v>1</v>
      </c>
      <c r="F326" s="162" t="s">
        <v>336</v>
      </c>
      <c r="H326" s="161" t="s">
        <v>1</v>
      </c>
      <c r="I326" s="163"/>
      <c r="L326" s="159"/>
      <c r="M326" s="164"/>
      <c r="N326" s="165"/>
      <c r="O326" s="165"/>
      <c r="P326" s="165"/>
      <c r="Q326" s="165"/>
      <c r="R326" s="165"/>
      <c r="S326" s="165"/>
      <c r="T326" s="166"/>
      <c r="AT326" s="161" t="s">
        <v>172</v>
      </c>
      <c r="AU326" s="161" t="s">
        <v>77</v>
      </c>
      <c r="AV326" s="12" t="s">
        <v>75</v>
      </c>
      <c r="AW326" s="12" t="s">
        <v>30</v>
      </c>
      <c r="AX326" s="12" t="s">
        <v>67</v>
      </c>
      <c r="AY326" s="161" t="s">
        <v>154</v>
      </c>
    </row>
    <row r="327" spans="2:65" s="12" customFormat="1" ht="10.199999999999999">
      <c r="B327" s="159"/>
      <c r="D327" s="160" t="s">
        <v>172</v>
      </c>
      <c r="E327" s="161" t="s">
        <v>1</v>
      </c>
      <c r="F327" s="162" t="s">
        <v>361</v>
      </c>
      <c r="H327" s="161" t="s">
        <v>1</v>
      </c>
      <c r="I327" s="163"/>
      <c r="L327" s="159"/>
      <c r="M327" s="164"/>
      <c r="N327" s="165"/>
      <c r="O327" s="165"/>
      <c r="P327" s="165"/>
      <c r="Q327" s="165"/>
      <c r="R327" s="165"/>
      <c r="S327" s="165"/>
      <c r="T327" s="166"/>
      <c r="AT327" s="161" t="s">
        <v>172</v>
      </c>
      <c r="AU327" s="161" t="s">
        <v>77</v>
      </c>
      <c r="AV327" s="12" t="s">
        <v>75</v>
      </c>
      <c r="AW327" s="12" t="s">
        <v>30</v>
      </c>
      <c r="AX327" s="12" t="s">
        <v>67</v>
      </c>
      <c r="AY327" s="161" t="s">
        <v>154</v>
      </c>
    </row>
    <row r="328" spans="2:65" s="12" customFormat="1" ht="10.199999999999999">
      <c r="B328" s="159"/>
      <c r="D328" s="160" t="s">
        <v>172</v>
      </c>
      <c r="E328" s="161" t="s">
        <v>1</v>
      </c>
      <c r="F328" s="162" t="s">
        <v>338</v>
      </c>
      <c r="H328" s="161" t="s">
        <v>1</v>
      </c>
      <c r="I328" s="163"/>
      <c r="L328" s="159"/>
      <c r="M328" s="164"/>
      <c r="N328" s="165"/>
      <c r="O328" s="165"/>
      <c r="P328" s="165"/>
      <c r="Q328" s="165"/>
      <c r="R328" s="165"/>
      <c r="S328" s="165"/>
      <c r="T328" s="166"/>
      <c r="AT328" s="161" t="s">
        <v>172</v>
      </c>
      <c r="AU328" s="161" t="s">
        <v>77</v>
      </c>
      <c r="AV328" s="12" t="s">
        <v>75</v>
      </c>
      <c r="AW328" s="12" t="s">
        <v>30</v>
      </c>
      <c r="AX328" s="12" t="s">
        <v>67</v>
      </c>
      <c r="AY328" s="161" t="s">
        <v>154</v>
      </c>
    </row>
    <row r="329" spans="2:65" s="12" customFormat="1" ht="10.199999999999999">
      <c r="B329" s="159"/>
      <c r="D329" s="160" t="s">
        <v>172</v>
      </c>
      <c r="E329" s="161" t="s">
        <v>1</v>
      </c>
      <c r="F329" s="162" t="s">
        <v>339</v>
      </c>
      <c r="H329" s="161" t="s">
        <v>1</v>
      </c>
      <c r="I329" s="163"/>
      <c r="L329" s="159"/>
      <c r="M329" s="164"/>
      <c r="N329" s="165"/>
      <c r="O329" s="165"/>
      <c r="P329" s="165"/>
      <c r="Q329" s="165"/>
      <c r="R329" s="165"/>
      <c r="S329" s="165"/>
      <c r="T329" s="166"/>
      <c r="AT329" s="161" t="s">
        <v>172</v>
      </c>
      <c r="AU329" s="161" t="s">
        <v>77</v>
      </c>
      <c r="AV329" s="12" t="s">
        <v>75</v>
      </c>
      <c r="AW329" s="12" t="s">
        <v>30</v>
      </c>
      <c r="AX329" s="12" t="s">
        <v>67</v>
      </c>
      <c r="AY329" s="161" t="s">
        <v>154</v>
      </c>
    </row>
    <row r="330" spans="2:65" s="12" customFormat="1" ht="10.199999999999999">
      <c r="B330" s="159"/>
      <c r="D330" s="160" t="s">
        <v>172</v>
      </c>
      <c r="E330" s="161" t="s">
        <v>1</v>
      </c>
      <c r="F330" s="162" t="s">
        <v>340</v>
      </c>
      <c r="H330" s="161" t="s">
        <v>1</v>
      </c>
      <c r="I330" s="163"/>
      <c r="L330" s="159"/>
      <c r="M330" s="164"/>
      <c r="N330" s="165"/>
      <c r="O330" s="165"/>
      <c r="P330" s="165"/>
      <c r="Q330" s="165"/>
      <c r="R330" s="165"/>
      <c r="S330" s="165"/>
      <c r="T330" s="166"/>
      <c r="AT330" s="161" t="s">
        <v>172</v>
      </c>
      <c r="AU330" s="161" t="s">
        <v>77</v>
      </c>
      <c r="AV330" s="12" t="s">
        <v>75</v>
      </c>
      <c r="AW330" s="12" t="s">
        <v>30</v>
      </c>
      <c r="AX330" s="12" t="s">
        <v>67</v>
      </c>
      <c r="AY330" s="161" t="s">
        <v>154</v>
      </c>
    </row>
    <row r="331" spans="2:65" s="12" customFormat="1" ht="10.199999999999999">
      <c r="B331" s="159"/>
      <c r="D331" s="160" t="s">
        <v>172</v>
      </c>
      <c r="E331" s="161" t="s">
        <v>1</v>
      </c>
      <c r="F331" s="162" t="s">
        <v>339</v>
      </c>
      <c r="H331" s="161" t="s">
        <v>1</v>
      </c>
      <c r="I331" s="163"/>
      <c r="L331" s="159"/>
      <c r="M331" s="164"/>
      <c r="N331" s="165"/>
      <c r="O331" s="165"/>
      <c r="P331" s="165"/>
      <c r="Q331" s="165"/>
      <c r="R331" s="165"/>
      <c r="S331" s="165"/>
      <c r="T331" s="166"/>
      <c r="AT331" s="161" t="s">
        <v>172</v>
      </c>
      <c r="AU331" s="161" t="s">
        <v>77</v>
      </c>
      <c r="AV331" s="12" t="s">
        <v>75</v>
      </c>
      <c r="AW331" s="12" t="s">
        <v>30</v>
      </c>
      <c r="AX331" s="12" t="s">
        <v>67</v>
      </c>
      <c r="AY331" s="161" t="s">
        <v>154</v>
      </c>
    </row>
    <row r="332" spans="2:65" s="12" customFormat="1" ht="10.199999999999999">
      <c r="B332" s="159"/>
      <c r="D332" s="160" t="s">
        <v>172</v>
      </c>
      <c r="E332" s="161" t="s">
        <v>1</v>
      </c>
      <c r="F332" s="162" t="s">
        <v>341</v>
      </c>
      <c r="H332" s="161" t="s">
        <v>1</v>
      </c>
      <c r="I332" s="163"/>
      <c r="L332" s="159"/>
      <c r="M332" s="164"/>
      <c r="N332" s="165"/>
      <c r="O332" s="165"/>
      <c r="P332" s="165"/>
      <c r="Q332" s="165"/>
      <c r="R332" s="165"/>
      <c r="S332" s="165"/>
      <c r="T332" s="166"/>
      <c r="AT332" s="161" t="s">
        <v>172</v>
      </c>
      <c r="AU332" s="161" t="s">
        <v>77</v>
      </c>
      <c r="AV332" s="12" t="s">
        <v>75</v>
      </c>
      <c r="AW332" s="12" t="s">
        <v>30</v>
      </c>
      <c r="AX332" s="12" t="s">
        <v>67</v>
      </c>
      <c r="AY332" s="161" t="s">
        <v>154</v>
      </c>
    </row>
    <row r="333" spans="2:65" s="12" customFormat="1" ht="10.199999999999999">
      <c r="B333" s="159"/>
      <c r="D333" s="160" t="s">
        <v>172</v>
      </c>
      <c r="E333" s="161" t="s">
        <v>1</v>
      </c>
      <c r="F333" s="162" t="s">
        <v>339</v>
      </c>
      <c r="H333" s="161" t="s">
        <v>1</v>
      </c>
      <c r="I333" s="163"/>
      <c r="L333" s="159"/>
      <c r="M333" s="164"/>
      <c r="N333" s="165"/>
      <c r="O333" s="165"/>
      <c r="P333" s="165"/>
      <c r="Q333" s="165"/>
      <c r="R333" s="165"/>
      <c r="S333" s="165"/>
      <c r="T333" s="166"/>
      <c r="AT333" s="161" t="s">
        <v>172</v>
      </c>
      <c r="AU333" s="161" t="s">
        <v>77</v>
      </c>
      <c r="AV333" s="12" t="s">
        <v>75</v>
      </c>
      <c r="AW333" s="12" t="s">
        <v>30</v>
      </c>
      <c r="AX333" s="12" t="s">
        <v>67</v>
      </c>
      <c r="AY333" s="161" t="s">
        <v>154</v>
      </c>
    </row>
    <row r="334" spans="2:65" s="14" customFormat="1" ht="10.199999999999999">
      <c r="B334" s="175"/>
      <c r="D334" s="160" t="s">
        <v>172</v>
      </c>
      <c r="E334" s="176" t="s">
        <v>1</v>
      </c>
      <c r="F334" s="177" t="s">
        <v>175</v>
      </c>
      <c r="H334" s="178">
        <v>1</v>
      </c>
      <c r="I334" s="179"/>
      <c r="L334" s="175"/>
      <c r="M334" s="180"/>
      <c r="N334" s="181"/>
      <c r="O334" s="181"/>
      <c r="P334" s="181"/>
      <c r="Q334" s="181"/>
      <c r="R334" s="181"/>
      <c r="S334" s="181"/>
      <c r="T334" s="182"/>
      <c r="AT334" s="176" t="s">
        <v>172</v>
      </c>
      <c r="AU334" s="176" t="s">
        <v>77</v>
      </c>
      <c r="AV334" s="14" t="s">
        <v>161</v>
      </c>
      <c r="AW334" s="14" t="s">
        <v>30</v>
      </c>
      <c r="AX334" s="14" t="s">
        <v>75</v>
      </c>
      <c r="AY334" s="176" t="s">
        <v>154</v>
      </c>
    </row>
    <row r="335" spans="2:65" s="1" customFormat="1" ht="16.5" customHeight="1">
      <c r="B335" s="146"/>
      <c r="C335" s="147" t="s">
        <v>362</v>
      </c>
      <c r="D335" s="147" t="s">
        <v>156</v>
      </c>
      <c r="E335" s="148" t="s">
        <v>363</v>
      </c>
      <c r="F335" s="149" t="s">
        <v>364</v>
      </c>
      <c r="G335" s="150" t="s">
        <v>203</v>
      </c>
      <c r="H335" s="151">
        <v>8.17</v>
      </c>
      <c r="I335" s="152"/>
      <c r="J335" s="153">
        <f>ROUND(I335*H335,2)</f>
        <v>0</v>
      </c>
      <c r="K335" s="149" t="s">
        <v>160</v>
      </c>
      <c r="L335" s="30"/>
      <c r="M335" s="154" t="s">
        <v>1</v>
      </c>
      <c r="N335" s="155" t="s">
        <v>38</v>
      </c>
      <c r="O335" s="49"/>
      <c r="P335" s="156">
        <f>O335*H335</f>
        <v>0</v>
      </c>
      <c r="Q335" s="156">
        <v>0.13883999999999999</v>
      </c>
      <c r="R335" s="156">
        <f>Q335*H335</f>
        <v>1.1343227999999999</v>
      </c>
      <c r="S335" s="156">
        <v>0</v>
      </c>
      <c r="T335" s="157">
        <f>S335*H335</f>
        <v>0</v>
      </c>
      <c r="AR335" s="16" t="s">
        <v>161</v>
      </c>
      <c r="AT335" s="16" t="s">
        <v>156</v>
      </c>
      <c r="AU335" s="16" t="s">
        <v>77</v>
      </c>
      <c r="AY335" s="16" t="s">
        <v>154</v>
      </c>
      <c r="BE335" s="158">
        <f>IF(N335="základní",J335,0)</f>
        <v>0</v>
      </c>
      <c r="BF335" s="158">
        <f>IF(N335="snížená",J335,0)</f>
        <v>0</v>
      </c>
      <c r="BG335" s="158">
        <f>IF(N335="zákl. přenesená",J335,0)</f>
        <v>0</v>
      </c>
      <c r="BH335" s="158">
        <f>IF(N335="sníž. přenesená",J335,0)</f>
        <v>0</v>
      </c>
      <c r="BI335" s="158">
        <f>IF(N335="nulová",J335,0)</f>
        <v>0</v>
      </c>
      <c r="BJ335" s="16" t="s">
        <v>75</v>
      </c>
      <c r="BK335" s="158">
        <f>ROUND(I335*H335,2)</f>
        <v>0</v>
      </c>
      <c r="BL335" s="16" t="s">
        <v>161</v>
      </c>
      <c r="BM335" s="16" t="s">
        <v>365</v>
      </c>
    </row>
    <row r="336" spans="2:65" s="12" customFormat="1" ht="10.199999999999999">
      <c r="B336" s="159"/>
      <c r="D336" s="160" t="s">
        <v>172</v>
      </c>
      <c r="E336" s="161" t="s">
        <v>1</v>
      </c>
      <c r="F336" s="162" t="s">
        <v>366</v>
      </c>
      <c r="H336" s="161" t="s">
        <v>1</v>
      </c>
      <c r="I336" s="163"/>
      <c r="L336" s="159"/>
      <c r="M336" s="164"/>
      <c r="N336" s="165"/>
      <c r="O336" s="165"/>
      <c r="P336" s="165"/>
      <c r="Q336" s="165"/>
      <c r="R336" s="165"/>
      <c r="S336" s="165"/>
      <c r="T336" s="166"/>
      <c r="AT336" s="161" t="s">
        <v>172</v>
      </c>
      <c r="AU336" s="161" t="s">
        <v>77</v>
      </c>
      <c r="AV336" s="12" t="s">
        <v>75</v>
      </c>
      <c r="AW336" s="12" t="s">
        <v>30</v>
      </c>
      <c r="AX336" s="12" t="s">
        <v>67</v>
      </c>
      <c r="AY336" s="161" t="s">
        <v>154</v>
      </c>
    </row>
    <row r="337" spans="2:65" s="12" customFormat="1" ht="10.199999999999999">
      <c r="B337" s="159"/>
      <c r="D337" s="160" t="s">
        <v>172</v>
      </c>
      <c r="E337" s="161" t="s">
        <v>1</v>
      </c>
      <c r="F337" s="162" t="s">
        <v>367</v>
      </c>
      <c r="H337" s="161" t="s">
        <v>1</v>
      </c>
      <c r="I337" s="163"/>
      <c r="L337" s="159"/>
      <c r="M337" s="164"/>
      <c r="N337" s="165"/>
      <c r="O337" s="165"/>
      <c r="P337" s="165"/>
      <c r="Q337" s="165"/>
      <c r="R337" s="165"/>
      <c r="S337" s="165"/>
      <c r="T337" s="166"/>
      <c r="AT337" s="161" t="s">
        <v>172</v>
      </c>
      <c r="AU337" s="161" t="s">
        <v>77</v>
      </c>
      <c r="AV337" s="12" t="s">
        <v>75</v>
      </c>
      <c r="AW337" s="12" t="s">
        <v>30</v>
      </c>
      <c r="AX337" s="12" t="s">
        <v>67</v>
      </c>
      <c r="AY337" s="161" t="s">
        <v>154</v>
      </c>
    </row>
    <row r="338" spans="2:65" s="13" customFormat="1" ht="10.199999999999999">
      <c r="B338" s="167"/>
      <c r="D338" s="160" t="s">
        <v>172</v>
      </c>
      <c r="E338" s="168" t="s">
        <v>1</v>
      </c>
      <c r="F338" s="169" t="s">
        <v>368</v>
      </c>
      <c r="H338" s="170">
        <v>4.085</v>
      </c>
      <c r="I338" s="171"/>
      <c r="L338" s="167"/>
      <c r="M338" s="172"/>
      <c r="N338" s="173"/>
      <c r="O338" s="173"/>
      <c r="P338" s="173"/>
      <c r="Q338" s="173"/>
      <c r="R338" s="173"/>
      <c r="S338" s="173"/>
      <c r="T338" s="174"/>
      <c r="AT338" s="168" t="s">
        <v>172</v>
      </c>
      <c r="AU338" s="168" t="s">
        <v>77</v>
      </c>
      <c r="AV338" s="13" t="s">
        <v>77</v>
      </c>
      <c r="AW338" s="13" t="s">
        <v>30</v>
      </c>
      <c r="AX338" s="13" t="s">
        <v>67</v>
      </c>
      <c r="AY338" s="168" t="s">
        <v>154</v>
      </c>
    </row>
    <row r="339" spans="2:65" s="12" customFormat="1" ht="10.199999999999999">
      <c r="B339" s="159"/>
      <c r="D339" s="160" t="s">
        <v>172</v>
      </c>
      <c r="E339" s="161" t="s">
        <v>1</v>
      </c>
      <c r="F339" s="162" t="s">
        <v>369</v>
      </c>
      <c r="H339" s="161" t="s">
        <v>1</v>
      </c>
      <c r="I339" s="163"/>
      <c r="L339" s="159"/>
      <c r="M339" s="164"/>
      <c r="N339" s="165"/>
      <c r="O339" s="165"/>
      <c r="P339" s="165"/>
      <c r="Q339" s="165"/>
      <c r="R339" s="165"/>
      <c r="S339" s="165"/>
      <c r="T339" s="166"/>
      <c r="AT339" s="161" t="s">
        <v>172</v>
      </c>
      <c r="AU339" s="161" t="s">
        <v>77</v>
      </c>
      <c r="AV339" s="12" t="s">
        <v>75</v>
      </c>
      <c r="AW339" s="12" t="s">
        <v>30</v>
      </c>
      <c r="AX339" s="12" t="s">
        <v>67</v>
      </c>
      <c r="AY339" s="161" t="s">
        <v>154</v>
      </c>
    </row>
    <row r="340" spans="2:65" s="13" customFormat="1" ht="10.199999999999999">
      <c r="B340" s="167"/>
      <c r="D340" s="160" t="s">
        <v>172</v>
      </c>
      <c r="E340" s="168" t="s">
        <v>1</v>
      </c>
      <c r="F340" s="169" t="s">
        <v>368</v>
      </c>
      <c r="H340" s="170">
        <v>4.085</v>
      </c>
      <c r="I340" s="171"/>
      <c r="L340" s="167"/>
      <c r="M340" s="172"/>
      <c r="N340" s="173"/>
      <c r="O340" s="173"/>
      <c r="P340" s="173"/>
      <c r="Q340" s="173"/>
      <c r="R340" s="173"/>
      <c r="S340" s="173"/>
      <c r="T340" s="174"/>
      <c r="AT340" s="168" t="s">
        <v>172</v>
      </c>
      <c r="AU340" s="168" t="s">
        <v>77</v>
      </c>
      <c r="AV340" s="13" t="s">
        <v>77</v>
      </c>
      <c r="AW340" s="13" t="s">
        <v>30</v>
      </c>
      <c r="AX340" s="13" t="s">
        <v>67</v>
      </c>
      <c r="AY340" s="168" t="s">
        <v>154</v>
      </c>
    </row>
    <row r="341" spans="2:65" s="14" customFormat="1" ht="10.199999999999999">
      <c r="B341" s="175"/>
      <c r="D341" s="160" t="s">
        <v>172</v>
      </c>
      <c r="E341" s="176" t="s">
        <v>1</v>
      </c>
      <c r="F341" s="177" t="s">
        <v>175</v>
      </c>
      <c r="H341" s="178">
        <v>8.17</v>
      </c>
      <c r="I341" s="179"/>
      <c r="L341" s="175"/>
      <c r="M341" s="180"/>
      <c r="N341" s="181"/>
      <c r="O341" s="181"/>
      <c r="P341" s="181"/>
      <c r="Q341" s="181"/>
      <c r="R341" s="181"/>
      <c r="S341" s="181"/>
      <c r="T341" s="182"/>
      <c r="AT341" s="176" t="s">
        <v>172</v>
      </c>
      <c r="AU341" s="176" t="s">
        <v>77</v>
      </c>
      <c r="AV341" s="14" t="s">
        <v>161</v>
      </c>
      <c r="AW341" s="14" t="s">
        <v>30</v>
      </c>
      <c r="AX341" s="14" t="s">
        <v>75</v>
      </c>
      <c r="AY341" s="176" t="s">
        <v>154</v>
      </c>
    </row>
    <row r="342" spans="2:65" s="11" customFormat="1" ht="22.8" customHeight="1">
      <c r="B342" s="133"/>
      <c r="D342" s="134" t="s">
        <v>66</v>
      </c>
      <c r="E342" s="144" t="s">
        <v>184</v>
      </c>
      <c r="F342" s="144" t="s">
        <v>370</v>
      </c>
      <c r="I342" s="136"/>
      <c r="J342" s="145">
        <f>BK342</f>
        <v>0</v>
      </c>
      <c r="L342" s="133"/>
      <c r="M342" s="138"/>
      <c r="N342" s="139"/>
      <c r="O342" s="139"/>
      <c r="P342" s="140">
        <f>P343+SUM(P344:P360)</f>
        <v>0</v>
      </c>
      <c r="Q342" s="139"/>
      <c r="R342" s="140">
        <f>R343+SUM(R344:R360)</f>
        <v>0.52337020000000001</v>
      </c>
      <c r="S342" s="139"/>
      <c r="T342" s="141">
        <f>T343+SUM(T344:T360)</f>
        <v>0</v>
      </c>
      <c r="AR342" s="134" t="s">
        <v>75</v>
      </c>
      <c r="AT342" s="142" t="s">
        <v>66</v>
      </c>
      <c r="AU342" s="142" t="s">
        <v>75</v>
      </c>
      <c r="AY342" s="134" t="s">
        <v>154</v>
      </c>
      <c r="BK342" s="143">
        <f>BK343+SUM(BK344:BK360)</f>
        <v>0</v>
      </c>
    </row>
    <row r="343" spans="2:65" s="1" customFormat="1" ht="16.5" customHeight="1">
      <c r="B343" s="146"/>
      <c r="C343" s="147" t="s">
        <v>371</v>
      </c>
      <c r="D343" s="147" t="s">
        <v>156</v>
      </c>
      <c r="E343" s="148" t="s">
        <v>372</v>
      </c>
      <c r="F343" s="149" t="s">
        <v>373</v>
      </c>
      <c r="G343" s="150" t="s">
        <v>203</v>
      </c>
      <c r="H343" s="151">
        <v>16.34</v>
      </c>
      <c r="I343" s="152"/>
      <c r="J343" s="153">
        <f>ROUND(I343*H343,2)</f>
        <v>0</v>
      </c>
      <c r="K343" s="149" t="s">
        <v>160</v>
      </c>
      <c r="L343" s="30"/>
      <c r="M343" s="154" t="s">
        <v>1</v>
      </c>
      <c r="N343" s="155" t="s">
        <v>38</v>
      </c>
      <c r="O343" s="49"/>
      <c r="P343" s="156">
        <f>O343*H343</f>
        <v>0</v>
      </c>
      <c r="Q343" s="156">
        <v>7.3499999999999998E-3</v>
      </c>
      <c r="R343" s="156">
        <f>Q343*H343</f>
        <v>0.120099</v>
      </c>
      <c r="S343" s="156">
        <v>0</v>
      </c>
      <c r="T343" s="157">
        <f>S343*H343</f>
        <v>0</v>
      </c>
      <c r="AR343" s="16" t="s">
        <v>161</v>
      </c>
      <c r="AT343" s="16" t="s">
        <v>156</v>
      </c>
      <c r="AU343" s="16" t="s">
        <v>77</v>
      </c>
      <c r="AY343" s="16" t="s">
        <v>154</v>
      </c>
      <c r="BE343" s="158">
        <f>IF(N343="základní",J343,0)</f>
        <v>0</v>
      </c>
      <c r="BF343" s="158">
        <f>IF(N343="snížená",J343,0)</f>
        <v>0</v>
      </c>
      <c r="BG343" s="158">
        <f>IF(N343="zákl. přenesená",J343,0)</f>
        <v>0</v>
      </c>
      <c r="BH343" s="158">
        <f>IF(N343="sníž. přenesená",J343,0)</f>
        <v>0</v>
      </c>
      <c r="BI343" s="158">
        <f>IF(N343="nulová",J343,0)</f>
        <v>0</v>
      </c>
      <c r="BJ343" s="16" t="s">
        <v>75</v>
      </c>
      <c r="BK343" s="158">
        <f>ROUND(I343*H343,2)</f>
        <v>0</v>
      </c>
      <c r="BL343" s="16" t="s">
        <v>161</v>
      </c>
      <c r="BM343" s="16" t="s">
        <v>374</v>
      </c>
    </row>
    <row r="344" spans="2:65" s="12" customFormat="1" ht="10.199999999999999">
      <c r="B344" s="159"/>
      <c r="D344" s="160" t="s">
        <v>172</v>
      </c>
      <c r="E344" s="161" t="s">
        <v>1</v>
      </c>
      <c r="F344" s="162" t="s">
        <v>366</v>
      </c>
      <c r="H344" s="161" t="s">
        <v>1</v>
      </c>
      <c r="I344" s="163"/>
      <c r="L344" s="159"/>
      <c r="M344" s="164"/>
      <c r="N344" s="165"/>
      <c r="O344" s="165"/>
      <c r="P344" s="165"/>
      <c r="Q344" s="165"/>
      <c r="R344" s="165"/>
      <c r="S344" s="165"/>
      <c r="T344" s="166"/>
      <c r="AT344" s="161" t="s">
        <v>172</v>
      </c>
      <c r="AU344" s="161" t="s">
        <v>77</v>
      </c>
      <c r="AV344" s="12" t="s">
        <v>75</v>
      </c>
      <c r="AW344" s="12" t="s">
        <v>30</v>
      </c>
      <c r="AX344" s="12" t="s">
        <v>67</v>
      </c>
      <c r="AY344" s="161" t="s">
        <v>154</v>
      </c>
    </row>
    <row r="345" spans="2:65" s="12" customFormat="1" ht="10.199999999999999">
      <c r="B345" s="159"/>
      <c r="D345" s="160" t="s">
        <v>172</v>
      </c>
      <c r="E345" s="161" t="s">
        <v>1</v>
      </c>
      <c r="F345" s="162" t="s">
        <v>367</v>
      </c>
      <c r="H345" s="161" t="s">
        <v>1</v>
      </c>
      <c r="I345" s="163"/>
      <c r="L345" s="159"/>
      <c r="M345" s="164"/>
      <c r="N345" s="165"/>
      <c r="O345" s="165"/>
      <c r="P345" s="165"/>
      <c r="Q345" s="165"/>
      <c r="R345" s="165"/>
      <c r="S345" s="165"/>
      <c r="T345" s="166"/>
      <c r="AT345" s="161" t="s">
        <v>172</v>
      </c>
      <c r="AU345" s="161" t="s">
        <v>77</v>
      </c>
      <c r="AV345" s="12" t="s">
        <v>75</v>
      </c>
      <c r="AW345" s="12" t="s">
        <v>30</v>
      </c>
      <c r="AX345" s="12" t="s">
        <v>67</v>
      </c>
      <c r="AY345" s="161" t="s">
        <v>154</v>
      </c>
    </row>
    <row r="346" spans="2:65" s="13" customFormat="1" ht="10.199999999999999">
      <c r="B346" s="167"/>
      <c r="D346" s="160" t="s">
        <v>172</v>
      </c>
      <c r="E346" s="168" t="s">
        <v>1</v>
      </c>
      <c r="F346" s="169" t="s">
        <v>375</v>
      </c>
      <c r="H346" s="170">
        <v>8.17</v>
      </c>
      <c r="I346" s="171"/>
      <c r="L346" s="167"/>
      <c r="M346" s="172"/>
      <c r="N346" s="173"/>
      <c r="O346" s="173"/>
      <c r="P346" s="173"/>
      <c r="Q346" s="173"/>
      <c r="R346" s="173"/>
      <c r="S346" s="173"/>
      <c r="T346" s="174"/>
      <c r="AT346" s="168" t="s">
        <v>172</v>
      </c>
      <c r="AU346" s="168" t="s">
        <v>77</v>
      </c>
      <c r="AV346" s="13" t="s">
        <v>77</v>
      </c>
      <c r="AW346" s="13" t="s">
        <v>30</v>
      </c>
      <c r="AX346" s="13" t="s">
        <v>67</v>
      </c>
      <c r="AY346" s="168" t="s">
        <v>154</v>
      </c>
    </row>
    <row r="347" spans="2:65" s="12" customFormat="1" ht="10.199999999999999">
      <c r="B347" s="159"/>
      <c r="D347" s="160" t="s">
        <v>172</v>
      </c>
      <c r="E347" s="161" t="s">
        <v>1</v>
      </c>
      <c r="F347" s="162" t="s">
        <v>369</v>
      </c>
      <c r="H347" s="161" t="s">
        <v>1</v>
      </c>
      <c r="I347" s="163"/>
      <c r="L347" s="159"/>
      <c r="M347" s="164"/>
      <c r="N347" s="165"/>
      <c r="O347" s="165"/>
      <c r="P347" s="165"/>
      <c r="Q347" s="165"/>
      <c r="R347" s="165"/>
      <c r="S347" s="165"/>
      <c r="T347" s="166"/>
      <c r="AT347" s="161" t="s">
        <v>172</v>
      </c>
      <c r="AU347" s="161" t="s">
        <v>77</v>
      </c>
      <c r="AV347" s="12" t="s">
        <v>75</v>
      </c>
      <c r="AW347" s="12" t="s">
        <v>30</v>
      </c>
      <c r="AX347" s="12" t="s">
        <v>67</v>
      </c>
      <c r="AY347" s="161" t="s">
        <v>154</v>
      </c>
    </row>
    <row r="348" spans="2:65" s="13" customFormat="1" ht="10.199999999999999">
      <c r="B348" s="167"/>
      <c r="D348" s="160" t="s">
        <v>172</v>
      </c>
      <c r="E348" s="168" t="s">
        <v>1</v>
      </c>
      <c r="F348" s="169" t="s">
        <v>375</v>
      </c>
      <c r="H348" s="170">
        <v>8.17</v>
      </c>
      <c r="I348" s="171"/>
      <c r="L348" s="167"/>
      <c r="M348" s="172"/>
      <c r="N348" s="173"/>
      <c r="O348" s="173"/>
      <c r="P348" s="173"/>
      <c r="Q348" s="173"/>
      <c r="R348" s="173"/>
      <c r="S348" s="173"/>
      <c r="T348" s="174"/>
      <c r="AT348" s="168" t="s">
        <v>172</v>
      </c>
      <c r="AU348" s="168" t="s">
        <v>77</v>
      </c>
      <c r="AV348" s="13" t="s">
        <v>77</v>
      </c>
      <c r="AW348" s="13" t="s">
        <v>30</v>
      </c>
      <c r="AX348" s="13" t="s">
        <v>67</v>
      </c>
      <c r="AY348" s="168" t="s">
        <v>154</v>
      </c>
    </row>
    <row r="349" spans="2:65" s="14" customFormat="1" ht="10.199999999999999">
      <c r="B349" s="175"/>
      <c r="D349" s="160" t="s">
        <v>172</v>
      </c>
      <c r="E349" s="176" t="s">
        <v>1</v>
      </c>
      <c r="F349" s="177" t="s">
        <v>175</v>
      </c>
      <c r="H349" s="178">
        <v>16.34</v>
      </c>
      <c r="I349" s="179"/>
      <c r="L349" s="175"/>
      <c r="M349" s="180"/>
      <c r="N349" s="181"/>
      <c r="O349" s="181"/>
      <c r="P349" s="181"/>
      <c r="Q349" s="181"/>
      <c r="R349" s="181"/>
      <c r="S349" s="181"/>
      <c r="T349" s="182"/>
      <c r="AT349" s="176" t="s">
        <v>172</v>
      </c>
      <c r="AU349" s="176" t="s">
        <v>77</v>
      </c>
      <c r="AV349" s="14" t="s">
        <v>161</v>
      </c>
      <c r="AW349" s="14" t="s">
        <v>30</v>
      </c>
      <c r="AX349" s="14" t="s">
        <v>75</v>
      </c>
      <c r="AY349" s="176" t="s">
        <v>154</v>
      </c>
    </row>
    <row r="350" spans="2:65" s="1" customFormat="1" ht="16.5" customHeight="1">
      <c r="B350" s="146"/>
      <c r="C350" s="147" t="s">
        <v>376</v>
      </c>
      <c r="D350" s="147" t="s">
        <v>156</v>
      </c>
      <c r="E350" s="148" t="s">
        <v>377</v>
      </c>
      <c r="F350" s="149" t="s">
        <v>378</v>
      </c>
      <c r="G350" s="150" t="s">
        <v>203</v>
      </c>
      <c r="H350" s="151">
        <v>16.34</v>
      </c>
      <c r="I350" s="152"/>
      <c r="J350" s="153">
        <f>ROUND(I350*H350,2)</f>
        <v>0</v>
      </c>
      <c r="K350" s="149" t="s">
        <v>160</v>
      </c>
      <c r="L350" s="30"/>
      <c r="M350" s="154" t="s">
        <v>1</v>
      </c>
      <c r="N350" s="155" t="s">
        <v>38</v>
      </c>
      <c r="O350" s="49"/>
      <c r="P350" s="156">
        <f>O350*H350</f>
        <v>0</v>
      </c>
      <c r="Q350" s="156">
        <v>1.7330000000000002E-2</v>
      </c>
      <c r="R350" s="156">
        <f>Q350*H350</f>
        <v>0.28317220000000004</v>
      </c>
      <c r="S350" s="156">
        <v>0</v>
      </c>
      <c r="T350" s="157">
        <f>S350*H350</f>
        <v>0</v>
      </c>
      <c r="AR350" s="16" t="s">
        <v>161</v>
      </c>
      <c r="AT350" s="16" t="s">
        <v>156</v>
      </c>
      <c r="AU350" s="16" t="s">
        <v>77</v>
      </c>
      <c r="AY350" s="16" t="s">
        <v>154</v>
      </c>
      <c r="BE350" s="158">
        <f>IF(N350="základní",J350,0)</f>
        <v>0</v>
      </c>
      <c r="BF350" s="158">
        <f>IF(N350="snížená",J350,0)</f>
        <v>0</v>
      </c>
      <c r="BG350" s="158">
        <f>IF(N350="zákl. přenesená",J350,0)</f>
        <v>0</v>
      </c>
      <c r="BH350" s="158">
        <f>IF(N350="sníž. přenesená",J350,0)</f>
        <v>0</v>
      </c>
      <c r="BI350" s="158">
        <f>IF(N350="nulová",J350,0)</f>
        <v>0</v>
      </c>
      <c r="BJ350" s="16" t="s">
        <v>75</v>
      </c>
      <c r="BK350" s="158">
        <f>ROUND(I350*H350,2)</f>
        <v>0</v>
      </c>
      <c r="BL350" s="16" t="s">
        <v>161</v>
      </c>
      <c r="BM350" s="16" t="s">
        <v>379</v>
      </c>
    </row>
    <row r="351" spans="2:65" s="1" customFormat="1" ht="16.5" customHeight="1">
      <c r="B351" s="146"/>
      <c r="C351" s="147" t="s">
        <v>380</v>
      </c>
      <c r="D351" s="147" t="s">
        <v>156</v>
      </c>
      <c r="E351" s="148" t="s">
        <v>381</v>
      </c>
      <c r="F351" s="149" t="s">
        <v>382</v>
      </c>
      <c r="G351" s="150" t="s">
        <v>203</v>
      </c>
      <c r="H351" s="151">
        <v>16.34</v>
      </c>
      <c r="I351" s="152"/>
      <c r="J351" s="153">
        <f>ROUND(I351*H351,2)</f>
        <v>0</v>
      </c>
      <c r="K351" s="149" t="s">
        <v>160</v>
      </c>
      <c r="L351" s="30"/>
      <c r="M351" s="154" t="s">
        <v>1</v>
      </c>
      <c r="N351" s="155" t="s">
        <v>38</v>
      </c>
      <c r="O351" s="49"/>
      <c r="P351" s="156">
        <f>O351*H351</f>
        <v>0</v>
      </c>
      <c r="Q351" s="156">
        <v>7.3499999999999998E-3</v>
      </c>
      <c r="R351" s="156">
        <f>Q351*H351</f>
        <v>0.120099</v>
      </c>
      <c r="S351" s="156">
        <v>0</v>
      </c>
      <c r="T351" s="157">
        <f>S351*H351</f>
        <v>0</v>
      </c>
      <c r="AR351" s="16" t="s">
        <v>161</v>
      </c>
      <c r="AT351" s="16" t="s">
        <v>156</v>
      </c>
      <c r="AU351" s="16" t="s">
        <v>77</v>
      </c>
      <c r="AY351" s="16" t="s">
        <v>154</v>
      </c>
      <c r="BE351" s="158">
        <f>IF(N351="základní",J351,0)</f>
        <v>0</v>
      </c>
      <c r="BF351" s="158">
        <f>IF(N351="snížená",J351,0)</f>
        <v>0</v>
      </c>
      <c r="BG351" s="158">
        <f>IF(N351="zákl. přenesená",J351,0)</f>
        <v>0</v>
      </c>
      <c r="BH351" s="158">
        <f>IF(N351="sníž. přenesená",J351,0)</f>
        <v>0</v>
      </c>
      <c r="BI351" s="158">
        <f>IF(N351="nulová",J351,0)</f>
        <v>0</v>
      </c>
      <c r="BJ351" s="16" t="s">
        <v>75</v>
      </c>
      <c r="BK351" s="158">
        <f>ROUND(I351*H351,2)</f>
        <v>0</v>
      </c>
      <c r="BL351" s="16" t="s">
        <v>161</v>
      </c>
      <c r="BM351" s="16" t="s">
        <v>383</v>
      </c>
    </row>
    <row r="352" spans="2:65" s="1" customFormat="1" ht="22.5" customHeight="1">
      <c r="B352" s="146"/>
      <c r="C352" s="147" t="s">
        <v>384</v>
      </c>
      <c r="D352" s="147" t="s">
        <v>156</v>
      </c>
      <c r="E352" s="148" t="s">
        <v>385</v>
      </c>
      <c r="F352" s="149" t="s">
        <v>386</v>
      </c>
      <c r="G352" s="150" t="s">
        <v>203</v>
      </c>
      <c r="H352" s="151">
        <v>1160.6400000000001</v>
      </c>
      <c r="I352" s="152"/>
      <c r="J352" s="153">
        <f>ROUND(I352*H352,2)</f>
        <v>0</v>
      </c>
      <c r="K352" s="149" t="s">
        <v>1</v>
      </c>
      <c r="L352" s="30"/>
      <c r="M352" s="154" t="s">
        <v>1</v>
      </c>
      <c r="N352" s="155" t="s">
        <v>38</v>
      </c>
      <c r="O352" s="49"/>
      <c r="P352" s="156">
        <f>O352*H352</f>
        <v>0</v>
      </c>
      <c r="Q352" s="156">
        <v>0</v>
      </c>
      <c r="R352" s="156">
        <f>Q352*H352</f>
        <v>0</v>
      </c>
      <c r="S352" s="156">
        <v>0</v>
      </c>
      <c r="T352" s="157">
        <f>S352*H352</f>
        <v>0</v>
      </c>
      <c r="AR352" s="16" t="s">
        <v>161</v>
      </c>
      <c r="AT352" s="16" t="s">
        <v>156</v>
      </c>
      <c r="AU352" s="16" t="s">
        <v>77</v>
      </c>
      <c r="AY352" s="16" t="s">
        <v>154</v>
      </c>
      <c r="BE352" s="158">
        <f>IF(N352="základní",J352,0)</f>
        <v>0</v>
      </c>
      <c r="BF352" s="158">
        <f>IF(N352="snížená",J352,0)</f>
        <v>0</v>
      </c>
      <c r="BG352" s="158">
        <f>IF(N352="zákl. přenesená",J352,0)</f>
        <v>0</v>
      </c>
      <c r="BH352" s="158">
        <f>IF(N352="sníž. přenesená",J352,0)</f>
        <v>0</v>
      </c>
      <c r="BI352" s="158">
        <f>IF(N352="nulová",J352,0)</f>
        <v>0</v>
      </c>
      <c r="BJ352" s="16" t="s">
        <v>75</v>
      </c>
      <c r="BK352" s="158">
        <f>ROUND(I352*H352,2)</f>
        <v>0</v>
      </c>
      <c r="BL352" s="16" t="s">
        <v>161</v>
      </c>
      <c r="BM352" s="16" t="s">
        <v>387</v>
      </c>
    </row>
    <row r="353" spans="2:65" s="12" customFormat="1" ht="10.199999999999999">
      <c r="B353" s="159"/>
      <c r="D353" s="160" t="s">
        <v>172</v>
      </c>
      <c r="E353" s="161" t="s">
        <v>1</v>
      </c>
      <c r="F353" s="162" t="s">
        <v>388</v>
      </c>
      <c r="H353" s="161" t="s">
        <v>1</v>
      </c>
      <c r="I353" s="163"/>
      <c r="L353" s="159"/>
      <c r="M353" s="164"/>
      <c r="N353" s="165"/>
      <c r="O353" s="165"/>
      <c r="P353" s="165"/>
      <c r="Q353" s="165"/>
      <c r="R353" s="165"/>
      <c r="S353" s="165"/>
      <c r="T353" s="166"/>
      <c r="AT353" s="161" t="s">
        <v>172</v>
      </c>
      <c r="AU353" s="161" t="s">
        <v>77</v>
      </c>
      <c r="AV353" s="12" t="s">
        <v>75</v>
      </c>
      <c r="AW353" s="12" t="s">
        <v>30</v>
      </c>
      <c r="AX353" s="12" t="s">
        <v>67</v>
      </c>
      <c r="AY353" s="161" t="s">
        <v>154</v>
      </c>
    </row>
    <row r="354" spans="2:65" s="12" customFormat="1" ht="10.199999999999999">
      <c r="B354" s="159"/>
      <c r="D354" s="160" t="s">
        <v>172</v>
      </c>
      <c r="E354" s="161" t="s">
        <v>1</v>
      </c>
      <c r="F354" s="162" t="s">
        <v>366</v>
      </c>
      <c r="H354" s="161" t="s">
        <v>1</v>
      </c>
      <c r="I354" s="163"/>
      <c r="L354" s="159"/>
      <c r="M354" s="164"/>
      <c r="N354" s="165"/>
      <c r="O354" s="165"/>
      <c r="P354" s="165"/>
      <c r="Q354" s="165"/>
      <c r="R354" s="165"/>
      <c r="S354" s="165"/>
      <c r="T354" s="166"/>
      <c r="AT354" s="161" t="s">
        <v>172</v>
      </c>
      <c r="AU354" s="161" t="s">
        <v>77</v>
      </c>
      <c r="AV354" s="12" t="s">
        <v>75</v>
      </c>
      <c r="AW354" s="12" t="s">
        <v>30</v>
      </c>
      <c r="AX354" s="12" t="s">
        <v>67</v>
      </c>
      <c r="AY354" s="161" t="s">
        <v>154</v>
      </c>
    </row>
    <row r="355" spans="2:65" s="13" customFormat="1" ht="10.199999999999999">
      <c r="B355" s="167"/>
      <c r="D355" s="160" t="s">
        <v>172</v>
      </c>
      <c r="E355" s="168" t="s">
        <v>1</v>
      </c>
      <c r="F355" s="169" t="s">
        <v>389</v>
      </c>
      <c r="H355" s="170">
        <v>1266.5999999999999</v>
      </c>
      <c r="I355" s="171"/>
      <c r="L355" s="167"/>
      <c r="M355" s="172"/>
      <c r="N355" s="173"/>
      <c r="O355" s="173"/>
      <c r="P355" s="173"/>
      <c r="Q355" s="173"/>
      <c r="R355" s="173"/>
      <c r="S355" s="173"/>
      <c r="T355" s="174"/>
      <c r="AT355" s="168" t="s">
        <v>172</v>
      </c>
      <c r="AU355" s="168" t="s">
        <v>77</v>
      </c>
      <c r="AV355" s="13" t="s">
        <v>77</v>
      </c>
      <c r="AW355" s="13" t="s">
        <v>30</v>
      </c>
      <c r="AX355" s="13" t="s">
        <v>67</v>
      </c>
      <c r="AY355" s="168" t="s">
        <v>154</v>
      </c>
    </row>
    <row r="356" spans="2:65" s="12" customFormat="1" ht="10.199999999999999">
      <c r="B356" s="159"/>
      <c r="D356" s="160" t="s">
        <v>172</v>
      </c>
      <c r="E356" s="161" t="s">
        <v>1</v>
      </c>
      <c r="F356" s="162" t="s">
        <v>390</v>
      </c>
      <c r="H356" s="161" t="s">
        <v>1</v>
      </c>
      <c r="I356" s="163"/>
      <c r="L356" s="159"/>
      <c r="M356" s="164"/>
      <c r="N356" s="165"/>
      <c r="O356" s="165"/>
      <c r="P356" s="165"/>
      <c r="Q356" s="165"/>
      <c r="R356" s="165"/>
      <c r="S356" s="165"/>
      <c r="T356" s="166"/>
      <c r="AT356" s="161" t="s">
        <v>172</v>
      </c>
      <c r="AU356" s="161" t="s">
        <v>77</v>
      </c>
      <c r="AV356" s="12" t="s">
        <v>75</v>
      </c>
      <c r="AW356" s="12" t="s">
        <v>30</v>
      </c>
      <c r="AX356" s="12" t="s">
        <v>67</v>
      </c>
      <c r="AY356" s="161" t="s">
        <v>154</v>
      </c>
    </row>
    <row r="357" spans="2:65" s="13" customFormat="1" ht="10.199999999999999">
      <c r="B357" s="167"/>
      <c r="D357" s="160" t="s">
        <v>172</v>
      </c>
      <c r="E357" s="168" t="s">
        <v>1</v>
      </c>
      <c r="F357" s="169" t="s">
        <v>391</v>
      </c>
      <c r="H357" s="170">
        <v>-5.04</v>
      </c>
      <c r="I357" s="171"/>
      <c r="L357" s="167"/>
      <c r="M357" s="172"/>
      <c r="N357" s="173"/>
      <c r="O357" s="173"/>
      <c r="P357" s="173"/>
      <c r="Q357" s="173"/>
      <c r="R357" s="173"/>
      <c r="S357" s="173"/>
      <c r="T357" s="174"/>
      <c r="AT357" s="168" t="s">
        <v>172</v>
      </c>
      <c r="AU357" s="168" t="s">
        <v>77</v>
      </c>
      <c r="AV357" s="13" t="s">
        <v>77</v>
      </c>
      <c r="AW357" s="13" t="s">
        <v>30</v>
      </c>
      <c r="AX357" s="13" t="s">
        <v>67</v>
      </c>
      <c r="AY357" s="168" t="s">
        <v>154</v>
      </c>
    </row>
    <row r="358" spans="2:65" s="13" customFormat="1" ht="10.199999999999999">
      <c r="B358" s="167"/>
      <c r="D358" s="160" t="s">
        <v>172</v>
      </c>
      <c r="E358" s="168" t="s">
        <v>1</v>
      </c>
      <c r="F358" s="169" t="s">
        <v>392</v>
      </c>
      <c r="H358" s="170">
        <v>-100.92</v>
      </c>
      <c r="I358" s="171"/>
      <c r="L358" s="167"/>
      <c r="M358" s="172"/>
      <c r="N358" s="173"/>
      <c r="O358" s="173"/>
      <c r="P358" s="173"/>
      <c r="Q358" s="173"/>
      <c r="R358" s="173"/>
      <c r="S358" s="173"/>
      <c r="T358" s="174"/>
      <c r="AT358" s="168" t="s">
        <v>172</v>
      </c>
      <c r="AU358" s="168" t="s">
        <v>77</v>
      </c>
      <c r="AV358" s="13" t="s">
        <v>77</v>
      </c>
      <c r="AW358" s="13" t="s">
        <v>30</v>
      </c>
      <c r="AX358" s="13" t="s">
        <v>67</v>
      </c>
      <c r="AY358" s="168" t="s">
        <v>154</v>
      </c>
    </row>
    <row r="359" spans="2:65" s="14" customFormat="1" ht="10.199999999999999">
      <c r="B359" s="175"/>
      <c r="D359" s="160" t="s">
        <v>172</v>
      </c>
      <c r="E359" s="176" t="s">
        <v>1</v>
      </c>
      <c r="F359" s="177" t="s">
        <v>175</v>
      </c>
      <c r="H359" s="178">
        <v>1160.6400000000001</v>
      </c>
      <c r="I359" s="179"/>
      <c r="L359" s="175"/>
      <c r="M359" s="180"/>
      <c r="N359" s="181"/>
      <c r="O359" s="181"/>
      <c r="P359" s="181"/>
      <c r="Q359" s="181"/>
      <c r="R359" s="181"/>
      <c r="S359" s="181"/>
      <c r="T359" s="182"/>
      <c r="AT359" s="176" t="s">
        <v>172</v>
      </c>
      <c r="AU359" s="176" t="s">
        <v>77</v>
      </c>
      <c r="AV359" s="14" t="s">
        <v>161</v>
      </c>
      <c r="AW359" s="14" t="s">
        <v>30</v>
      </c>
      <c r="AX359" s="14" t="s">
        <v>75</v>
      </c>
      <c r="AY359" s="176" t="s">
        <v>154</v>
      </c>
    </row>
    <row r="360" spans="2:65" s="11" customFormat="1" ht="20.85" customHeight="1">
      <c r="B360" s="133"/>
      <c r="D360" s="134" t="s">
        <v>66</v>
      </c>
      <c r="E360" s="144" t="s">
        <v>393</v>
      </c>
      <c r="F360" s="144" t="s">
        <v>394</v>
      </c>
      <c r="I360" s="136"/>
      <c r="J360" s="145">
        <f>BK360</f>
        <v>0</v>
      </c>
      <c r="L360" s="133"/>
      <c r="M360" s="138"/>
      <c r="N360" s="139"/>
      <c r="O360" s="139"/>
      <c r="P360" s="140">
        <f>SUM(P361:P390)</f>
        <v>0</v>
      </c>
      <c r="Q360" s="139"/>
      <c r="R360" s="140">
        <f>SUM(R361:R390)</f>
        <v>0</v>
      </c>
      <c r="S360" s="139"/>
      <c r="T360" s="141">
        <f>SUM(T361:T390)</f>
        <v>0</v>
      </c>
      <c r="AR360" s="134" t="s">
        <v>75</v>
      </c>
      <c r="AT360" s="142" t="s">
        <v>66</v>
      </c>
      <c r="AU360" s="142" t="s">
        <v>77</v>
      </c>
      <c r="AY360" s="134" t="s">
        <v>154</v>
      </c>
      <c r="BK360" s="143">
        <f>SUM(BK361:BK390)</f>
        <v>0</v>
      </c>
    </row>
    <row r="361" spans="2:65" s="1" customFormat="1" ht="16.5" customHeight="1">
      <c r="B361" s="146"/>
      <c r="C361" s="147" t="s">
        <v>395</v>
      </c>
      <c r="D361" s="147" t="s">
        <v>156</v>
      </c>
      <c r="E361" s="148" t="s">
        <v>396</v>
      </c>
      <c r="F361" s="149" t="s">
        <v>397</v>
      </c>
      <c r="G361" s="150" t="s">
        <v>1</v>
      </c>
      <c r="H361" s="151">
        <v>1188.25</v>
      </c>
      <c r="I361" s="152"/>
      <c r="J361" s="153">
        <f>ROUND(I361*H361,2)</f>
        <v>0</v>
      </c>
      <c r="K361" s="149" t="s">
        <v>1</v>
      </c>
      <c r="L361" s="30"/>
      <c r="M361" s="154" t="s">
        <v>1</v>
      </c>
      <c r="N361" s="155" t="s">
        <v>38</v>
      </c>
      <c r="O361" s="49"/>
      <c r="P361" s="156">
        <f>O361*H361</f>
        <v>0</v>
      </c>
      <c r="Q361" s="156">
        <v>0</v>
      </c>
      <c r="R361" s="156">
        <f>Q361*H361</f>
        <v>0</v>
      </c>
      <c r="S361" s="156">
        <v>0</v>
      </c>
      <c r="T361" s="157">
        <f>S361*H361</f>
        <v>0</v>
      </c>
      <c r="AR361" s="16" t="s">
        <v>161</v>
      </c>
      <c r="AT361" s="16" t="s">
        <v>156</v>
      </c>
      <c r="AU361" s="16" t="s">
        <v>167</v>
      </c>
      <c r="AY361" s="16" t="s">
        <v>154</v>
      </c>
      <c r="BE361" s="158">
        <f>IF(N361="základní",J361,0)</f>
        <v>0</v>
      </c>
      <c r="BF361" s="158">
        <f>IF(N361="snížená",J361,0)</f>
        <v>0</v>
      </c>
      <c r="BG361" s="158">
        <f>IF(N361="zákl. přenesená",J361,0)</f>
        <v>0</v>
      </c>
      <c r="BH361" s="158">
        <f>IF(N361="sníž. přenesená",J361,0)</f>
        <v>0</v>
      </c>
      <c r="BI361" s="158">
        <f>IF(N361="nulová",J361,0)</f>
        <v>0</v>
      </c>
      <c r="BJ361" s="16" t="s">
        <v>75</v>
      </c>
      <c r="BK361" s="158">
        <f>ROUND(I361*H361,2)</f>
        <v>0</v>
      </c>
      <c r="BL361" s="16" t="s">
        <v>161</v>
      </c>
      <c r="BM361" s="16" t="s">
        <v>398</v>
      </c>
    </row>
    <row r="362" spans="2:65" s="12" customFormat="1" ht="10.199999999999999">
      <c r="B362" s="159"/>
      <c r="D362" s="160" t="s">
        <v>172</v>
      </c>
      <c r="E362" s="161" t="s">
        <v>1</v>
      </c>
      <c r="F362" s="162" t="s">
        <v>366</v>
      </c>
      <c r="H362" s="161" t="s">
        <v>1</v>
      </c>
      <c r="I362" s="163"/>
      <c r="L362" s="159"/>
      <c r="M362" s="164"/>
      <c r="N362" s="165"/>
      <c r="O362" s="165"/>
      <c r="P362" s="165"/>
      <c r="Q362" s="165"/>
      <c r="R362" s="165"/>
      <c r="S362" s="165"/>
      <c r="T362" s="166"/>
      <c r="AT362" s="161" t="s">
        <v>172</v>
      </c>
      <c r="AU362" s="161" t="s">
        <v>167</v>
      </c>
      <c r="AV362" s="12" t="s">
        <v>75</v>
      </c>
      <c r="AW362" s="12" t="s">
        <v>30</v>
      </c>
      <c r="AX362" s="12" t="s">
        <v>67</v>
      </c>
      <c r="AY362" s="161" t="s">
        <v>154</v>
      </c>
    </row>
    <row r="363" spans="2:65" s="12" customFormat="1" ht="10.199999999999999">
      <c r="B363" s="159"/>
      <c r="D363" s="160" t="s">
        <v>172</v>
      </c>
      <c r="E363" s="161" t="s">
        <v>1</v>
      </c>
      <c r="F363" s="162" t="s">
        <v>399</v>
      </c>
      <c r="H363" s="161" t="s">
        <v>1</v>
      </c>
      <c r="I363" s="163"/>
      <c r="L363" s="159"/>
      <c r="M363" s="164"/>
      <c r="N363" s="165"/>
      <c r="O363" s="165"/>
      <c r="P363" s="165"/>
      <c r="Q363" s="165"/>
      <c r="R363" s="165"/>
      <c r="S363" s="165"/>
      <c r="T363" s="166"/>
      <c r="AT363" s="161" t="s">
        <v>172</v>
      </c>
      <c r="AU363" s="161" t="s">
        <v>167</v>
      </c>
      <c r="AV363" s="12" t="s">
        <v>75</v>
      </c>
      <c r="AW363" s="12" t="s">
        <v>30</v>
      </c>
      <c r="AX363" s="12" t="s">
        <v>67</v>
      </c>
      <c r="AY363" s="161" t="s">
        <v>154</v>
      </c>
    </row>
    <row r="364" spans="2:65" s="13" customFormat="1" ht="10.199999999999999">
      <c r="B364" s="167"/>
      <c r="D364" s="160" t="s">
        <v>172</v>
      </c>
      <c r="E364" s="168" t="s">
        <v>1</v>
      </c>
      <c r="F364" s="169" t="s">
        <v>400</v>
      </c>
      <c r="H364" s="170">
        <v>1188.25</v>
      </c>
      <c r="I364" s="171"/>
      <c r="L364" s="167"/>
      <c r="M364" s="172"/>
      <c r="N364" s="173"/>
      <c r="O364" s="173"/>
      <c r="P364" s="173"/>
      <c r="Q364" s="173"/>
      <c r="R364" s="173"/>
      <c r="S364" s="173"/>
      <c r="T364" s="174"/>
      <c r="AT364" s="168" t="s">
        <v>172</v>
      </c>
      <c r="AU364" s="168" t="s">
        <v>167</v>
      </c>
      <c r="AV364" s="13" t="s">
        <v>77</v>
      </c>
      <c r="AW364" s="13" t="s">
        <v>30</v>
      </c>
      <c r="AX364" s="13" t="s">
        <v>67</v>
      </c>
      <c r="AY364" s="168" t="s">
        <v>154</v>
      </c>
    </row>
    <row r="365" spans="2:65" s="14" customFormat="1" ht="10.199999999999999">
      <c r="B365" s="175"/>
      <c r="D365" s="160" t="s">
        <v>172</v>
      </c>
      <c r="E365" s="176" t="s">
        <v>1</v>
      </c>
      <c r="F365" s="177" t="s">
        <v>175</v>
      </c>
      <c r="H365" s="178">
        <v>1188.25</v>
      </c>
      <c r="I365" s="179"/>
      <c r="L365" s="175"/>
      <c r="M365" s="180"/>
      <c r="N365" s="181"/>
      <c r="O365" s="181"/>
      <c r="P365" s="181"/>
      <c r="Q365" s="181"/>
      <c r="R365" s="181"/>
      <c r="S365" s="181"/>
      <c r="T365" s="182"/>
      <c r="AT365" s="176" t="s">
        <v>172</v>
      </c>
      <c r="AU365" s="176" t="s">
        <v>167</v>
      </c>
      <c r="AV365" s="14" t="s">
        <v>161</v>
      </c>
      <c r="AW365" s="14" t="s">
        <v>30</v>
      </c>
      <c r="AX365" s="14" t="s">
        <v>75</v>
      </c>
      <c r="AY365" s="176" t="s">
        <v>154</v>
      </c>
    </row>
    <row r="366" spans="2:65" s="1" customFormat="1" ht="22.5" customHeight="1">
      <c r="B366" s="146"/>
      <c r="C366" s="147" t="s">
        <v>401</v>
      </c>
      <c r="D366" s="147" t="s">
        <v>156</v>
      </c>
      <c r="E366" s="148" t="s">
        <v>402</v>
      </c>
      <c r="F366" s="149" t="s">
        <v>403</v>
      </c>
      <c r="G366" s="150" t="s">
        <v>203</v>
      </c>
      <c r="H366" s="151">
        <v>1188.25</v>
      </c>
      <c r="I366" s="152"/>
      <c r="J366" s="153">
        <f>ROUND(I366*H366,2)</f>
        <v>0</v>
      </c>
      <c r="K366" s="149" t="s">
        <v>1</v>
      </c>
      <c r="L366" s="30"/>
      <c r="M366" s="154" t="s">
        <v>1</v>
      </c>
      <c r="N366" s="155" t="s">
        <v>38</v>
      </c>
      <c r="O366" s="49"/>
      <c r="P366" s="156">
        <f>O366*H366</f>
        <v>0</v>
      </c>
      <c r="Q366" s="156">
        <v>0</v>
      </c>
      <c r="R366" s="156">
        <f>Q366*H366</f>
        <v>0</v>
      </c>
      <c r="S366" s="156">
        <v>0</v>
      </c>
      <c r="T366" s="157">
        <f>S366*H366</f>
        <v>0</v>
      </c>
      <c r="AR366" s="16" t="s">
        <v>161</v>
      </c>
      <c r="AT366" s="16" t="s">
        <v>156</v>
      </c>
      <c r="AU366" s="16" t="s">
        <v>167</v>
      </c>
      <c r="AY366" s="16" t="s">
        <v>154</v>
      </c>
      <c r="BE366" s="158">
        <f>IF(N366="základní",J366,0)</f>
        <v>0</v>
      </c>
      <c r="BF366" s="158">
        <f>IF(N366="snížená",J366,0)</f>
        <v>0</v>
      </c>
      <c r="BG366" s="158">
        <f>IF(N366="zákl. přenesená",J366,0)</f>
        <v>0</v>
      </c>
      <c r="BH366" s="158">
        <f>IF(N366="sníž. přenesená",J366,0)</f>
        <v>0</v>
      </c>
      <c r="BI366" s="158">
        <f>IF(N366="nulová",J366,0)</f>
        <v>0</v>
      </c>
      <c r="BJ366" s="16" t="s">
        <v>75</v>
      </c>
      <c r="BK366" s="158">
        <f>ROUND(I366*H366,2)</f>
        <v>0</v>
      </c>
      <c r="BL366" s="16" t="s">
        <v>161</v>
      </c>
      <c r="BM366" s="16" t="s">
        <v>404</v>
      </c>
    </row>
    <row r="367" spans="2:65" s="12" customFormat="1" ht="10.199999999999999">
      <c r="B367" s="159"/>
      <c r="D367" s="160" t="s">
        <v>172</v>
      </c>
      <c r="E367" s="161" t="s">
        <v>1</v>
      </c>
      <c r="F367" s="162" t="s">
        <v>366</v>
      </c>
      <c r="H367" s="161" t="s">
        <v>1</v>
      </c>
      <c r="I367" s="163"/>
      <c r="L367" s="159"/>
      <c r="M367" s="164"/>
      <c r="N367" s="165"/>
      <c r="O367" s="165"/>
      <c r="P367" s="165"/>
      <c r="Q367" s="165"/>
      <c r="R367" s="165"/>
      <c r="S367" s="165"/>
      <c r="T367" s="166"/>
      <c r="AT367" s="161" t="s">
        <v>172</v>
      </c>
      <c r="AU367" s="161" t="s">
        <v>167</v>
      </c>
      <c r="AV367" s="12" t="s">
        <v>75</v>
      </c>
      <c r="AW367" s="12" t="s">
        <v>30</v>
      </c>
      <c r="AX367" s="12" t="s">
        <v>67</v>
      </c>
      <c r="AY367" s="161" t="s">
        <v>154</v>
      </c>
    </row>
    <row r="368" spans="2:65" s="12" customFormat="1" ht="10.199999999999999">
      <c r="B368" s="159"/>
      <c r="D368" s="160" t="s">
        <v>172</v>
      </c>
      <c r="E368" s="161" t="s">
        <v>1</v>
      </c>
      <c r="F368" s="162" t="s">
        <v>399</v>
      </c>
      <c r="H368" s="161" t="s">
        <v>1</v>
      </c>
      <c r="I368" s="163"/>
      <c r="L368" s="159"/>
      <c r="M368" s="164"/>
      <c r="N368" s="165"/>
      <c r="O368" s="165"/>
      <c r="P368" s="165"/>
      <c r="Q368" s="165"/>
      <c r="R368" s="165"/>
      <c r="S368" s="165"/>
      <c r="T368" s="166"/>
      <c r="AT368" s="161" t="s">
        <v>172</v>
      </c>
      <c r="AU368" s="161" t="s">
        <v>167</v>
      </c>
      <c r="AV368" s="12" t="s">
        <v>75</v>
      </c>
      <c r="AW368" s="12" t="s">
        <v>30</v>
      </c>
      <c r="AX368" s="12" t="s">
        <v>67</v>
      </c>
      <c r="AY368" s="161" t="s">
        <v>154</v>
      </c>
    </row>
    <row r="369" spans="2:65" s="13" customFormat="1" ht="10.199999999999999">
      <c r="B369" s="167"/>
      <c r="D369" s="160" t="s">
        <v>172</v>
      </c>
      <c r="E369" s="168" t="s">
        <v>1</v>
      </c>
      <c r="F369" s="169" t="s">
        <v>400</v>
      </c>
      <c r="H369" s="170">
        <v>1188.25</v>
      </c>
      <c r="I369" s="171"/>
      <c r="L369" s="167"/>
      <c r="M369" s="172"/>
      <c r="N369" s="173"/>
      <c r="O369" s="173"/>
      <c r="P369" s="173"/>
      <c r="Q369" s="173"/>
      <c r="R369" s="173"/>
      <c r="S369" s="173"/>
      <c r="T369" s="174"/>
      <c r="AT369" s="168" t="s">
        <v>172</v>
      </c>
      <c r="AU369" s="168" t="s">
        <v>167</v>
      </c>
      <c r="AV369" s="13" t="s">
        <v>77</v>
      </c>
      <c r="AW369" s="13" t="s">
        <v>30</v>
      </c>
      <c r="AX369" s="13" t="s">
        <v>67</v>
      </c>
      <c r="AY369" s="168" t="s">
        <v>154</v>
      </c>
    </row>
    <row r="370" spans="2:65" s="14" customFormat="1" ht="10.199999999999999">
      <c r="B370" s="175"/>
      <c r="D370" s="160" t="s">
        <v>172</v>
      </c>
      <c r="E370" s="176" t="s">
        <v>1</v>
      </c>
      <c r="F370" s="177" t="s">
        <v>175</v>
      </c>
      <c r="H370" s="178">
        <v>1188.25</v>
      </c>
      <c r="I370" s="179"/>
      <c r="L370" s="175"/>
      <c r="M370" s="180"/>
      <c r="N370" s="181"/>
      <c r="O370" s="181"/>
      <c r="P370" s="181"/>
      <c r="Q370" s="181"/>
      <c r="R370" s="181"/>
      <c r="S370" s="181"/>
      <c r="T370" s="182"/>
      <c r="AT370" s="176" t="s">
        <v>172</v>
      </c>
      <c r="AU370" s="176" t="s">
        <v>167</v>
      </c>
      <c r="AV370" s="14" t="s">
        <v>161</v>
      </c>
      <c r="AW370" s="14" t="s">
        <v>30</v>
      </c>
      <c r="AX370" s="14" t="s">
        <v>75</v>
      </c>
      <c r="AY370" s="176" t="s">
        <v>154</v>
      </c>
    </row>
    <row r="371" spans="2:65" s="1" customFormat="1" ht="16.5" customHeight="1">
      <c r="B371" s="146"/>
      <c r="C371" s="147" t="s">
        <v>405</v>
      </c>
      <c r="D371" s="147" t="s">
        <v>156</v>
      </c>
      <c r="E371" s="148" t="s">
        <v>406</v>
      </c>
      <c r="F371" s="149" t="s">
        <v>407</v>
      </c>
      <c r="G371" s="150" t="s">
        <v>1</v>
      </c>
      <c r="H371" s="151">
        <v>1188.25</v>
      </c>
      <c r="I371" s="152"/>
      <c r="J371" s="153">
        <f>ROUND(I371*H371,2)</f>
        <v>0</v>
      </c>
      <c r="K371" s="149" t="s">
        <v>1</v>
      </c>
      <c r="L371" s="30"/>
      <c r="M371" s="154" t="s">
        <v>1</v>
      </c>
      <c r="N371" s="155" t="s">
        <v>38</v>
      </c>
      <c r="O371" s="49"/>
      <c r="P371" s="156">
        <f>O371*H371</f>
        <v>0</v>
      </c>
      <c r="Q371" s="156">
        <v>0</v>
      </c>
      <c r="R371" s="156">
        <f>Q371*H371</f>
        <v>0</v>
      </c>
      <c r="S371" s="156">
        <v>0</v>
      </c>
      <c r="T371" s="157">
        <f>S371*H371</f>
        <v>0</v>
      </c>
      <c r="AR371" s="16" t="s">
        <v>161</v>
      </c>
      <c r="AT371" s="16" t="s">
        <v>156</v>
      </c>
      <c r="AU371" s="16" t="s">
        <v>167</v>
      </c>
      <c r="AY371" s="16" t="s">
        <v>154</v>
      </c>
      <c r="BE371" s="158">
        <f>IF(N371="základní",J371,0)</f>
        <v>0</v>
      </c>
      <c r="BF371" s="158">
        <f>IF(N371="snížená",J371,0)</f>
        <v>0</v>
      </c>
      <c r="BG371" s="158">
        <f>IF(N371="zákl. přenesená",J371,0)</f>
        <v>0</v>
      </c>
      <c r="BH371" s="158">
        <f>IF(N371="sníž. přenesená",J371,0)</f>
        <v>0</v>
      </c>
      <c r="BI371" s="158">
        <f>IF(N371="nulová",J371,0)</f>
        <v>0</v>
      </c>
      <c r="BJ371" s="16" t="s">
        <v>75</v>
      </c>
      <c r="BK371" s="158">
        <f>ROUND(I371*H371,2)</f>
        <v>0</v>
      </c>
      <c r="BL371" s="16" t="s">
        <v>161</v>
      </c>
      <c r="BM371" s="16" t="s">
        <v>408</v>
      </c>
    </row>
    <row r="372" spans="2:65" s="12" customFormat="1" ht="10.199999999999999">
      <c r="B372" s="159"/>
      <c r="D372" s="160" t="s">
        <v>172</v>
      </c>
      <c r="E372" s="161" t="s">
        <v>1</v>
      </c>
      <c r="F372" s="162" t="s">
        <v>366</v>
      </c>
      <c r="H372" s="161" t="s">
        <v>1</v>
      </c>
      <c r="I372" s="163"/>
      <c r="L372" s="159"/>
      <c r="M372" s="164"/>
      <c r="N372" s="165"/>
      <c r="O372" s="165"/>
      <c r="P372" s="165"/>
      <c r="Q372" s="165"/>
      <c r="R372" s="165"/>
      <c r="S372" s="165"/>
      <c r="T372" s="166"/>
      <c r="AT372" s="161" t="s">
        <v>172</v>
      </c>
      <c r="AU372" s="161" t="s">
        <v>167</v>
      </c>
      <c r="AV372" s="12" t="s">
        <v>75</v>
      </c>
      <c r="AW372" s="12" t="s">
        <v>30</v>
      </c>
      <c r="AX372" s="12" t="s">
        <v>67</v>
      </c>
      <c r="AY372" s="161" t="s">
        <v>154</v>
      </c>
    </row>
    <row r="373" spans="2:65" s="12" customFormat="1" ht="10.199999999999999">
      <c r="B373" s="159"/>
      <c r="D373" s="160" t="s">
        <v>172</v>
      </c>
      <c r="E373" s="161" t="s">
        <v>1</v>
      </c>
      <c r="F373" s="162" t="s">
        <v>399</v>
      </c>
      <c r="H373" s="161" t="s">
        <v>1</v>
      </c>
      <c r="I373" s="163"/>
      <c r="L373" s="159"/>
      <c r="M373" s="164"/>
      <c r="N373" s="165"/>
      <c r="O373" s="165"/>
      <c r="P373" s="165"/>
      <c r="Q373" s="165"/>
      <c r="R373" s="165"/>
      <c r="S373" s="165"/>
      <c r="T373" s="166"/>
      <c r="AT373" s="161" t="s">
        <v>172</v>
      </c>
      <c r="AU373" s="161" t="s">
        <v>167</v>
      </c>
      <c r="AV373" s="12" t="s">
        <v>75</v>
      </c>
      <c r="AW373" s="12" t="s">
        <v>30</v>
      </c>
      <c r="AX373" s="12" t="s">
        <v>67</v>
      </c>
      <c r="AY373" s="161" t="s">
        <v>154</v>
      </c>
    </row>
    <row r="374" spans="2:65" s="13" customFormat="1" ht="10.199999999999999">
      <c r="B374" s="167"/>
      <c r="D374" s="160" t="s">
        <v>172</v>
      </c>
      <c r="E374" s="168" t="s">
        <v>1</v>
      </c>
      <c r="F374" s="169" t="s">
        <v>400</v>
      </c>
      <c r="H374" s="170">
        <v>1188.25</v>
      </c>
      <c r="I374" s="171"/>
      <c r="L374" s="167"/>
      <c r="M374" s="172"/>
      <c r="N374" s="173"/>
      <c r="O374" s="173"/>
      <c r="P374" s="173"/>
      <c r="Q374" s="173"/>
      <c r="R374" s="173"/>
      <c r="S374" s="173"/>
      <c r="T374" s="174"/>
      <c r="AT374" s="168" t="s">
        <v>172</v>
      </c>
      <c r="AU374" s="168" t="s">
        <v>167</v>
      </c>
      <c r="AV374" s="13" t="s">
        <v>77</v>
      </c>
      <c r="AW374" s="13" t="s">
        <v>30</v>
      </c>
      <c r="AX374" s="13" t="s">
        <v>67</v>
      </c>
      <c r="AY374" s="168" t="s">
        <v>154</v>
      </c>
    </row>
    <row r="375" spans="2:65" s="14" customFormat="1" ht="10.199999999999999">
      <c r="B375" s="175"/>
      <c r="D375" s="160" t="s">
        <v>172</v>
      </c>
      <c r="E375" s="176" t="s">
        <v>1</v>
      </c>
      <c r="F375" s="177" t="s">
        <v>175</v>
      </c>
      <c r="H375" s="178">
        <v>1188.25</v>
      </c>
      <c r="I375" s="179"/>
      <c r="L375" s="175"/>
      <c r="M375" s="180"/>
      <c r="N375" s="181"/>
      <c r="O375" s="181"/>
      <c r="P375" s="181"/>
      <c r="Q375" s="181"/>
      <c r="R375" s="181"/>
      <c r="S375" s="181"/>
      <c r="T375" s="182"/>
      <c r="AT375" s="176" t="s">
        <v>172</v>
      </c>
      <c r="AU375" s="176" t="s">
        <v>167</v>
      </c>
      <c r="AV375" s="14" t="s">
        <v>161</v>
      </c>
      <c r="AW375" s="14" t="s">
        <v>30</v>
      </c>
      <c r="AX375" s="14" t="s">
        <v>75</v>
      </c>
      <c r="AY375" s="176" t="s">
        <v>154</v>
      </c>
    </row>
    <row r="376" spans="2:65" s="1" customFormat="1" ht="16.5" customHeight="1">
      <c r="B376" s="146"/>
      <c r="C376" s="147" t="s">
        <v>409</v>
      </c>
      <c r="D376" s="147" t="s">
        <v>156</v>
      </c>
      <c r="E376" s="148" t="s">
        <v>410</v>
      </c>
      <c r="F376" s="149" t="s">
        <v>411</v>
      </c>
      <c r="G376" s="150" t="s">
        <v>203</v>
      </c>
      <c r="H376" s="151">
        <v>1188.25</v>
      </c>
      <c r="I376" s="152"/>
      <c r="J376" s="153">
        <f>ROUND(I376*H376,2)</f>
        <v>0</v>
      </c>
      <c r="K376" s="149" t="s">
        <v>1</v>
      </c>
      <c r="L376" s="30"/>
      <c r="M376" s="154" t="s">
        <v>1</v>
      </c>
      <c r="N376" s="155" t="s">
        <v>38</v>
      </c>
      <c r="O376" s="49"/>
      <c r="P376" s="156">
        <f>O376*H376</f>
        <v>0</v>
      </c>
      <c r="Q376" s="156">
        <v>0</v>
      </c>
      <c r="R376" s="156">
        <f>Q376*H376</f>
        <v>0</v>
      </c>
      <c r="S376" s="156">
        <v>0</v>
      </c>
      <c r="T376" s="157">
        <f>S376*H376</f>
        <v>0</v>
      </c>
      <c r="AR376" s="16" t="s">
        <v>161</v>
      </c>
      <c r="AT376" s="16" t="s">
        <v>156</v>
      </c>
      <c r="AU376" s="16" t="s">
        <v>167</v>
      </c>
      <c r="AY376" s="16" t="s">
        <v>154</v>
      </c>
      <c r="BE376" s="158">
        <f>IF(N376="základní",J376,0)</f>
        <v>0</v>
      </c>
      <c r="BF376" s="158">
        <f>IF(N376="snížená",J376,0)</f>
        <v>0</v>
      </c>
      <c r="BG376" s="158">
        <f>IF(N376="zákl. přenesená",J376,0)</f>
        <v>0</v>
      </c>
      <c r="BH376" s="158">
        <f>IF(N376="sníž. přenesená",J376,0)</f>
        <v>0</v>
      </c>
      <c r="BI376" s="158">
        <f>IF(N376="nulová",J376,0)</f>
        <v>0</v>
      </c>
      <c r="BJ376" s="16" t="s">
        <v>75</v>
      </c>
      <c r="BK376" s="158">
        <f>ROUND(I376*H376,2)</f>
        <v>0</v>
      </c>
      <c r="BL376" s="16" t="s">
        <v>161</v>
      </c>
      <c r="BM376" s="16" t="s">
        <v>412</v>
      </c>
    </row>
    <row r="377" spans="2:65" s="12" customFormat="1" ht="10.199999999999999">
      <c r="B377" s="159"/>
      <c r="D377" s="160" t="s">
        <v>172</v>
      </c>
      <c r="E377" s="161" t="s">
        <v>1</v>
      </c>
      <c r="F377" s="162" t="s">
        <v>366</v>
      </c>
      <c r="H377" s="161" t="s">
        <v>1</v>
      </c>
      <c r="I377" s="163"/>
      <c r="L377" s="159"/>
      <c r="M377" s="164"/>
      <c r="N377" s="165"/>
      <c r="O377" s="165"/>
      <c r="P377" s="165"/>
      <c r="Q377" s="165"/>
      <c r="R377" s="165"/>
      <c r="S377" s="165"/>
      <c r="T377" s="166"/>
      <c r="AT377" s="161" t="s">
        <v>172</v>
      </c>
      <c r="AU377" s="161" t="s">
        <v>167</v>
      </c>
      <c r="AV377" s="12" t="s">
        <v>75</v>
      </c>
      <c r="AW377" s="12" t="s">
        <v>30</v>
      </c>
      <c r="AX377" s="12" t="s">
        <v>67</v>
      </c>
      <c r="AY377" s="161" t="s">
        <v>154</v>
      </c>
    </row>
    <row r="378" spans="2:65" s="12" customFormat="1" ht="10.199999999999999">
      <c r="B378" s="159"/>
      <c r="D378" s="160" t="s">
        <v>172</v>
      </c>
      <c r="E378" s="161" t="s">
        <v>1</v>
      </c>
      <c r="F378" s="162" t="s">
        <v>399</v>
      </c>
      <c r="H378" s="161" t="s">
        <v>1</v>
      </c>
      <c r="I378" s="163"/>
      <c r="L378" s="159"/>
      <c r="M378" s="164"/>
      <c r="N378" s="165"/>
      <c r="O378" s="165"/>
      <c r="P378" s="165"/>
      <c r="Q378" s="165"/>
      <c r="R378" s="165"/>
      <c r="S378" s="165"/>
      <c r="T378" s="166"/>
      <c r="AT378" s="161" t="s">
        <v>172</v>
      </c>
      <c r="AU378" s="161" t="s">
        <v>167</v>
      </c>
      <c r="AV378" s="12" t="s">
        <v>75</v>
      </c>
      <c r="AW378" s="12" t="s">
        <v>30</v>
      </c>
      <c r="AX378" s="12" t="s">
        <v>67</v>
      </c>
      <c r="AY378" s="161" t="s">
        <v>154</v>
      </c>
    </row>
    <row r="379" spans="2:65" s="13" customFormat="1" ht="10.199999999999999">
      <c r="B379" s="167"/>
      <c r="D379" s="160" t="s">
        <v>172</v>
      </c>
      <c r="E379" s="168" t="s">
        <v>1</v>
      </c>
      <c r="F379" s="169" t="s">
        <v>400</v>
      </c>
      <c r="H379" s="170">
        <v>1188.25</v>
      </c>
      <c r="I379" s="171"/>
      <c r="L379" s="167"/>
      <c r="M379" s="172"/>
      <c r="N379" s="173"/>
      <c r="O379" s="173"/>
      <c r="P379" s="173"/>
      <c r="Q379" s="173"/>
      <c r="R379" s="173"/>
      <c r="S379" s="173"/>
      <c r="T379" s="174"/>
      <c r="AT379" s="168" t="s">
        <v>172</v>
      </c>
      <c r="AU379" s="168" t="s">
        <v>167</v>
      </c>
      <c r="AV379" s="13" t="s">
        <v>77</v>
      </c>
      <c r="AW379" s="13" t="s">
        <v>30</v>
      </c>
      <c r="AX379" s="13" t="s">
        <v>67</v>
      </c>
      <c r="AY379" s="168" t="s">
        <v>154</v>
      </c>
    </row>
    <row r="380" spans="2:65" s="14" customFormat="1" ht="10.199999999999999">
      <c r="B380" s="175"/>
      <c r="D380" s="160" t="s">
        <v>172</v>
      </c>
      <c r="E380" s="176" t="s">
        <v>1</v>
      </c>
      <c r="F380" s="177" t="s">
        <v>175</v>
      </c>
      <c r="H380" s="178">
        <v>1188.25</v>
      </c>
      <c r="I380" s="179"/>
      <c r="L380" s="175"/>
      <c r="M380" s="180"/>
      <c r="N380" s="181"/>
      <c r="O380" s="181"/>
      <c r="P380" s="181"/>
      <c r="Q380" s="181"/>
      <c r="R380" s="181"/>
      <c r="S380" s="181"/>
      <c r="T380" s="182"/>
      <c r="AT380" s="176" t="s">
        <v>172</v>
      </c>
      <c r="AU380" s="176" t="s">
        <v>167</v>
      </c>
      <c r="AV380" s="14" t="s">
        <v>161</v>
      </c>
      <c r="AW380" s="14" t="s">
        <v>30</v>
      </c>
      <c r="AX380" s="14" t="s">
        <v>75</v>
      </c>
      <c r="AY380" s="176" t="s">
        <v>154</v>
      </c>
    </row>
    <row r="381" spans="2:65" s="1" customFormat="1" ht="16.5" customHeight="1">
      <c r="B381" s="146"/>
      <c r="C381" s="147" t="s">
        <v>413</v>
      </c>
      <c r="D381" s="147" t="s">
        <v>156</v>
      </c>
      <c r="E381" s="148" t="s">
        <v>414</v>
      </c>
      <c r="F381" s="149" t="s">
        <v>415</v>
      </c>
      <c r="G381" s="150" t="s">
        <v>203</v>
      </c>
      <c r="H381" s="151">
        <v>146</v>
      </c>
      <c r="I381" s="152"/>
      <c r="J381" s="153">
        <f>ROUND(I381*H381,2)</f>
        <v>0</v>
      </c>
      <c r="K381" s="149" t="s">
        <v>1</v>
      </c>
      <c r="L381" s="30"/>
      <c r="M381" s="154" t="s">
        <v>1</v>
      </c>
      <c r="N381" s="155" t="s">
        <v>38</v>
      </c>
      <c r="O381" s="49"/>
      <c r="P381" s="156">
        <f>O381*H381</f>
        <v>0</v>
      </c>
      <c r="Q381" s="156">
        <v>0</v>
      </c>
      <c r="R381" s="156">
        <f>Q381*H381</f>
        <v>0</v>
      </c>
      <c r="S381" s="156">
        <v>0</v>
      </c>
      <c r="T381" s="157">
        <f>S381*H381</f>
        <v>0</v>
      </c>
      <c r="AR381" s="16" t="s">
        <v>161</v>
      </c>
      <c r="AT381" s="16" t="s">
        <v>156</v>
      </c>
      <c r="AU381" s="16" t="s">
        <v>167</v>
      </c>
      <c r="AY381" s="16" t="s">
        <v>154</v>
      </c>
      <c r="BE381" s="158">
        <f>IF(N381="základní",J381,0)</f>
        <v>0</v>
      </c>
      <c r="BF381" s="158">
        <f>IF(N381="snížená",J381,0)</f>
        <v>0</v>
      </c>
      <c r="BG381" s="158">
        <f>IF(N381="zákl. přenesená",J381,0)</f>
        <v>0</v>
      </c>
      <c r="BH381" s="158">
        <f>IF(N381="sníž. přenesená",J381,0)</f>
        <v>0</v>
      </c>
      <c r="BI381" s="158">
        <f>IF(N381="nulová",J381,0)</f>
        <v>0</v>
      </c>
      <c r="BJ381" s="16" t="s">
        <v>75</v>
      </c>
      <c r="BK381" s="158">
        <f>ROUND(I381*H381,2)</f>
        <v>0</v>
      </c>
      <c r="BL381" s="16" t="s">
        <v>161</v>
      </c>
      <c r="BM381" s="16" t="s">
        <v>416</v>
      </c>
    </row>
    <row r="382" spans="2:65" s="12" customFormat="1" ht="10.199999999999999">
      <c r="B382" s="159"/>
      <c r="D382" s="160" t="s">
        <v>172</v>
      </c>
      <c r="E382" s="161" t="s">
        <v>1</v>
      </c>
      <c r="F382" s="162" t="s">
        <v>366</v>
      </c>
      <c r="H382" s="161" t="s">
        <v>1</v>
      </c>
      <c r="I382" s="163"/>
      <c r="L382" s="159"/>
      <c r="M382" s="164"/>
      <c r="N382" s="165"/>
      <c r="O382" s="165"/>
      <c r="P382" s="165"/>
      <c r="Q382" s="165"/>
      <c r="R382" s="165"/>
      <c r="S382" s="165"/>
      <c r="T382" s="166"/>
      <c r="AT382" s="161" t="s">
        <v>172</v>
      </c>
      <c r="AU382" s="161" t="s">
        <v>167</v>
      </c>
      <c r="AV382" s="12" t="s">
        <v>75</v>
      </c>
      <c r="AW382" s="12" t="s">
        <v>30</v>
      </c>
      <c r="AX382" s="12" t="s">
        <v>67</v>
      </c>
      <c r="AY382" s="161" t="s">
        <v>154</v>
      </c>
    </row>
    <row r="383" spans="2:65" s="12" customFormat="1" ht="10.199999999999999">
      <c r="B383" s="159"/>
      <c r="D383" s="160" t="s">
        <v>172</v>
      </c>
      <c r="E383" s="161" t="s">
        <v>1</v>
      </c>
      <c r="F383" s="162" t="s">
        <v>399</v>
      </c>
      <c r="H383" s="161" t="s">
        <v>1</v>
      </c>
      <c r="I383" s="163"/>
      <c r="L383" s="159"/>
      <c r="M383" s="164"/>
      <c r="N383" s="165"/>
      <c r="O383" s="165"/>
      <c r="P383" s="165"/>
      <c r="Q383" s="165"/>
      <c r="R383" s="165"/>
      <c r="S383" s="165"/>
      <c r="T383" s="166"/>
      <c r="AT383" s="161" t="s">
        <v>172</v>
      </c>
      <c r="AU383" s="161" t="s">
        <v>167</v>
      </c>
      <c r="AV383" s="12" t="s">
        <v>75</v>
      </c>
      <c r="AW383" s="12" t="s">
        <v>30</v>
      </c>
      <c r="AX383" s="12" t="s">
        <v>67</v>
      </c>
      <c r="AY383" s="161" t="s">
        <v>154</v>
      </c>
    </row>
    <row r="384" spans="2:65" s="13" customFormat="1" ht="10.199999999999999">
      <c r="B384" s="167"/>
      <c r="D384" s="160" t="s">
        <v>172</v>
      </c>
      <c r="E384" s="168" t="s">
        <v>1</v>
      </c>
      <c r="F384" s="169" t="s">
        <v>417</v>
      </c>
      <c r="H384" s="170">
        <v>146</v>
      </c>
      <c r="I384" s="171"/>
      <c r="L384" s="167"/>
      <c r="M384" s="172"/>
      <c r="N384" s="173"/>
      <c r="O384" s="173"/>
      <c r="P384" s="173"/>
      <c r="Q384" s="173"/>
      <c r="R384" s="173"/>
      <c r="S384" s="173"/>
      <c r="T384" s="174"/>
      <c r="AT384" s="168" t="s">
        <v>172</v>
      </c>
      <c r="AU384" s="168" t="s">
        <v>167</v>
      </c>
      <c r="AV384" s="13" t="s">
        <v>77</v>
      </c>
      <c r="AW384" s="13" t="s">
        <v>30</v>
      </c>
      <c r="AX384" s="13" t="s">
        <v>67</v>
      </c>
      <c r="AY384" s="168" t="s">
        <v>154</v>
      </c>
    </row>
    <row r="385" spans="2:65" s="14" customFormat="1" ht="10.199999999999999">
      <c r="B385" s="175"/>
      <c r="D385" s="160" t="s">
        <v>172</v>
      </c>
      <c r="E385" s="176" t="s">
        <v>1</v>
      </c>
      <c r="F385" s="177" t="s">
        <v>175</v>
      </c>
      <c r="H385" s="178">
        <v>146</v>
      </c>
      <c r="I385" s="179"/>
      <c r="L385" s="175"/>
      <c r="M385" s="180"/>
      <c r="N385" s="181"/>
      <c r="O385" s="181"/>
      <c r="P385" s="181"/>
      <c r="Q385" s="181"/>
      <c r="R385" s="181"/>
      <c r="S385" s="181"/>
      <c r="T385" s="182"/>
      <c r="AT385" s="176" t="s">
        <v>172</v>
      </c>
      <c r="AU385" s="176" t="s">
        <v>167</v>
      </c>
      <c r="AV385" s="14" t="s">
        <v>161</v>
      </c>
      <c r="AW385" s="14" t="s">
        <v>30</v>
      </c>
      <c r="AX385" s="14" t="s">
        <v>75</v>
      </c>
      <c r="AY385" s="176" t="s">
        <v>154</v>
      </c>
    </row>
    <row r="386" spans="2:65" s="1" customFormat="1" ht="16.5" customHeight="1">
      <c r="B386" s="146"/>
      <c r="C386" s="147" t="s">
        <v>418</v>
      </c>
      <c r="D386" s="147" t="s">
        <v>156</v>
      </c>
      <c r="E386" s="148" t="s">
        <v>419</v>
      </c>
      <c r="F386" s="149" t="s">
        <v>420</v>
      </c>
      <c r="G386" s="150" t="s">
        <v>203</v>
      </c>
      <c r="H386" s="151">
        <v>1188.25</v>
      </c>
      <c r="I386" s="152"/>
      <c r="J386" s="153">
        <f>ROUND(I386*H386,2)</f>
        <v>0</v>
      </c>
      <c r="K386" s="149" t="s">
        <v>1</v>
      </c>
      <c r="L386" s="30"/>
      <c r="M386" s="154" t="s">
        <v>1</v>
      </c>
      <c r="N386" s="155" t="s">
        <v>38</v>
      </c>
      <c r="O386" s="49"/>
      <c r="P386" s="156">
        <f>O386*H386</f>
        <v>0</v>
      </c>
      <c r="Q386" s="156">
        <v>0</v>
      </c>
      <c r="R386" s="156">
        <f>Q386*H386</f>
        <v>0</v>
      </c>
      <c r="S386" s="156">
        <v>0</v>
      </c>
      <c r="T386" s="157">
        <f>S386*H386</f>
        <v>0</v>
      </c>
      <c r="AR386" s="16" t="s">
        <v>161</v>
      </c>
      <c r="AT386" s="16" t="s">
        <v>156</v>
      </c>
      <c r="AU386" s="16" t="s">
        <v>167</v>
      </c>
      <c r="AY386" s="16" t="s">
        <v>154</v>
      </c>
      <c r="BE386" s="158">
        <f>IF(N386="základní",J386,0)</f>
        <v>0</v>
      </c>
      <c r="BF386" s="158">
        <f>IF(N386="snížená",J386,0)</f>
        <v>0</v>
      </c>
      <c r="BG386" s="158">
        <f>IF(N386="zákl. přenesená",J386,0)</f>
        <v>0</v>
      </c>
      <c r="BH386" s="158">
        <f>IF(N386="sníž. přenesená",J386,0)</f>
        <v>0</v>
      </c>
      <c r="BI386" s="158">
        <f>IF(N386="nulová",J386,0)</f>
        <v>0</v>
      </c>
      <c r="BJ386" s="16" t="s">
        <v>75</v>
      </c>
      <c r="BK386" s="158">
        <f>ROUND(I386*H386,2)</f>
        <v>0</v>
      </c>
      <c r="BL386" s="16" t="s">
        <v>161</v>
      </c>
      <c r="BM386" s="16" t="s">
        <v>421</v>
      </c>
    </row>
    <row r="387" spans="2:65" s="12" customFormat="1" ht="10.199999999999999">
      <c r="B387" s="159"/>
      <c r="D387" s="160" t="s">
        <v>172</v>
      </c>
      <c r="E387" s="161" t="s">
        <v>1</v>
      </c>
      <c r="F387" s="162" t="s">
        <v>366</v>
      </c>
      <c r="H387" s="161" t="s">
        <v>1</v>
      </c>
      <c r="I387" s="163"/>
      <c r="L387" s="159"/>
      <c r="M387" s="164"/>
      <c r="N387" s="165"/>
      <c r="O387" s="165"/>
      <c r="P387" s="165"/>
      <c r="Q387" s="165"/>
      <c r="R387" s="165"/>
      <c r="S387" s="165"/>
      <c r="T387" s="166"/>
      <c r="AT387" s="161" t="s">
        <v>172</v>
      </c>
      <c r="AU387" s="161" t="s">
        <v>167</v>
      </c>
      <c r="AV387" s="12" t="s">
        <v>75</v>
      </c>
      <c r="AW387" s="12" t="s">
        <v>30</v>
      </c>
      <c r="AX387" s="12" t="s">
        <v>67</v>
      </c>
      <c r="AY387" s="161" t="s">
        <v>154</v>
      </c>
    </row>
    <row r="388" spans="2:65" s="12" customFormat="1" ht="10.199999999999999">
      <c r="B388" s="159"/>
      <c r="D388" s="160" t="s">
        <v>172</v>
      </c>
      <c r="E388" s="161" t="s">
        <v>1</v>
      </c>
      <c r="F388" s="162" t="s">
        <v>399</v>
      </c>
      <c r="H388" s="161" t="s">
        <v>1</v>
      </c>
      <c r="I388" s="163"/>
      <c r="L388" s="159"/>
      <c r="M388" s="164"/>
      <c r="N388" s="165"/>
      <c r="O388" s="165"/>
      <c r="P388" s="165"/>
      <c r="Q388" s="165"/>
      <c r="R388" s="165"/>
      <c r="S388" s="165"/>
      <c r="T388" s="166"/>
      <c r="AT388" s="161" t="s">
        <v>172</v>
      </c>
      <c r="AU388" s="161" t="s">
        <v>167</v>
      </c>
      <c r="AV388" s="12" t="s">
        <v>75</v>
      </c>
      <c r="AW388" s="12" t="s">
        <v>30</v>
      </c>
      <c r="AX388" s="12" t="s">
        <v>67</v>
      </c>
      <c r="AY388" s="161" t="s">
        <v>154</v>
      </c>
    </row>
    <row r="389" spans="2:65" s="13" customFormat="1" ht="10.199999999999999">
      <c r="B389" s="167"/>
      <c r="D389" s="160" t="s">
        <v>172</v>
      </c>
      <c r="E389" s="168" t="s">
        <v>1</v>
      </c>
      <c r="F389" s="169" t="s">
        <v>400</v>
      </c>
      <c r="H389" s="170">
        <v>1188.25</v>
      </c>
      <c r="I389" s="171"/>
      <c r="L389" s="167"/>
      <c r="M389" s="172"/>
      <c r="N389" s="173"/>
      <c r="O389" s="173"/>
      <c r="P389" s="173"/>
      <c r="Q389" s="173"/>
      <c r="R389" s="173"/>
      <c r="S389" s="173"/>
      <c r="T389" s="174"/>
      <c r="AT389" s="168" t="s">
        <v>172</v>
      </c>
      <c r="AU389" s="168" t="s">
        <v>167</v>
      </c>
      <c r="AV389" s="13" t="s">
        <v>77</v>
      </c>
      <c r="AW389" s="13" t="s">
        <v>30</v>
      </c>
      <c r="AX389" s="13" t="s">
        <v>67</v>
      </c>
      <c r="AY389" s="168" t="s">
        <v>154</v>
      </c>
    </row>
    <row r="390" spans="2:65" s="14" customFormat="1" ht="10.199999999999999">
      <c r="B390" s="175"/>
      <c r="D390" s="160" t="s">
        <v>172</v>
      </c>
      <c r="E390" s="176" t="s">
        <v>1</v>
      </c>
      <c r="F390" s="177" t="s">
        <v>175</v>
      </c>
      <c r="H390" s="178">
        <v>1188.25</v>
      </c>
      <c r="I390" s="179"/>
      <c r="L390" s="175"/>
      <c r="M390" s="180"/>
      <c r="N390" s="181"/>
      <c r="O390" s="181"/>
      <c r="P390" s="181"/>
      <c r="Q390" s="181"/>
      <c r="R390" s="181"/>
      <c r="S390" s="181"/>
      <c r="T390" s="182"/>
      <c r="AT390" s="176" t="s">
        <v>172</v>
      </c>
      <c r="AU390" s="176" t="s">
        <v>167</v>
      </c>
      <c r="AV390" s="14" t="s">
        <v>161</v>
      </c>
      <c r="AW390" s="14" t="s">
        <v>30</v>
      </c>
      <c r="AX390" s="14" t="s">
        <v>75</v>
      </c>
      <c r="AY390" s="176" t="s">
        <v>154</v>
      </c>
    </row>
    <row r="391" spans="2:65" s="11" customFormat="1" ht="22.8" customHeight="1">
      <c r="B391" s="133"/>
      <c r="D391" s="134" t="s">
        <v>66</v>
      </c>
      <c r="E391" s="144" t="s">
        <v>200</v>
      </c>
      <c r="F391" s="144" t="s">
        <v>422</v>
      </c>
      <c r="I391" s="136"/>
      <c r="J391" s="145">
        <f>BK391</f>
        <v>0</v>
      </c>
      <c r="L391" s="133"/>
      <c r="M391" s="138"/>
      <c r="N391" s="139"/>
      <c r="O391" s="139"/>
      <c r="P391" s="140">
        <f>SUM(P392:P428)</f>
        <v>0</v>
      </c>
      <c r="Q391" s="139"/>
      <c r="R391" s="140">
        <f>SUM(R392:R428)</f>
        <v>4.9090000000000002E-2</v>
      </c>
      <c r="S391" s="139"/>
      <c r="T391" s="141">
        <f>SUM(T392:T428)</f>
        <v>9.5470000000000006</v>
      </c>
      <c r="AR391" s="134" t="s">
        <v>75</v>
      </c>
      <c r="AT391" s="142" t="s">
        <v>66</v>
      </c>
      <c r="AU391" s="142" t="s">
        <v>75</v>
      </c>
      <c r="AY391" s="134" t="s">
        <v>154</v>
      </c>
      <c r="BK391" s="143">
        <f>SUM(BK392:BK428)</f>
        <v>0</v>
      </c>
    </row>
    <row r="392" spans="2:65" s="1" customFormat="1" ht="16.5" customHeight="1">
      <c r="B392" s="146"/>
      <c r="C392" s="147" t="s">
        <v>423</v>
      </c>
      <c r="D392" s="147" t="s">
        <v>156</v>
      </c>
      <c r="E392" s="148" t="s">
        <v>424</v>
      </c>
      <c r="F392" s="149" t="s">
        <v>425</v>
      </c>
      <c r="G392" s="150" t="s">
        <v>268</v>
      </c>
      <c r="H392" s="151">
        <v>3</v>
      </c>
      <c r="I392" s="152"/>
      <c r="J392" s="153">
        <f>ROUND(I392*H392,2)</f>
        <v>0</v>
      </c>
      <c r="K392" s="149" t="s">
        <v>160</v>
      </c>
      <c r="L392" s="30"/>
      <c r="M392" s="154" t="s">
        <v>1</v>
      </c>
      <c r="N392" s="155" t="s">
        <v>38</v>
      </c>
      <c r="O392" s="49"/>
      <c r="P392" s="156">
        <f>O392*H392</f>
        <v>0</v>
      </c>
      <c r="Q392" s="156">
        <v>0</v>
      </c>
      <c r="R392" s="156">
        <f>Q392*H392</f>
        <v>0</v>
      </c>
      <c r="S392" s="156">
        <v>0</v>
      </c>
      <c r="T392" s="157">
        <f>S392*H392</f>
        <v>0</v>
      </c>
      <c r="AR392" s="16" t="s">
        <v>161</v>
      </c>
      <c r="AT392" s="16" t="s">
        <v>156</v>
      </c>
      <c r="AU392" s="16" t="s">
        <v>77</v>
      </c>
      <c r="AY392" s="16" t="s">
        <v>154</v>
      </c>
      <c r="BE392" s="158">
        <f>IF(N392="základní",J392,0)</f>
        <v>0</v>
      </c>
      <c r="BF392" s="158">
        <f>IF(N392="snížená",J392,0)</f>
        <v>0</v>
      </c>
      <c r="BG392" s="158">
        <f>IF(N392="zákl. přenesená",J392,0)</f>
        <v>0</v>
      </c>
      <c r="BH392" s="158">
        <f>IF(N392="sníž. přenesená",J392,0)</f>
        <v>0</v>
      </c>
      <c r="BI392" s="158">
        <f>IF(N392="nulová",J392,0)</f>
        <v>0</v>
      </c>
      <c r="BJ392" s="16" t="s">
        <v>75</v>
      </c>
      <c r="BK392" s="158">
        <f>ROUND(I392*H392,2)</f>
        <v>0</v>
      </c>
      <c r="BL392" s="16" t="s">
        <v>161</v>
      </c>
      <c r="BM392" s="16" t="s">
        <v>426</v>
      </c>
    </row>
    <row r="393" spans="2:65" s="12" customFormat="1" ht="10.199999999999999">
      <c r="B393" s="159"/>
      <c r="D393" s="160" t="s">
        <v>172</v>
      </c>
      <c r="E393" s="161" t="s">
        <v>1</v>
      </c>
      <c r="F393" s="162" t="s">
        <v>427</v>
      </c>
      <c r="H393" s="161" t="s">
        <v>1</v>
      </c>
      <c r="I393" s="163"/>
      <c r="L393" s="159"/>
      <c r="M393" s="164"/>
      <c r="N393" s="165"/>
      <c r="O393" s="165"/>
      <c r="P393" s="165"/>
      <c r="Q393" s="165"/>
      <c r="R393" s="165"/>
      <c r="S393" s="165"/>
      <c r="T393" s="166"/>
      <c r="AT393" s="161" t="s">
        <v>172</v>
      </c>
      <c r="AU393" s="161" t="s">
        <v>77</v>
      </c>
      <c r="AV393" s="12" t="s">
        <v>75</v>
      </c>
      <c r="AW393" s="12" t="s">
        <v>30</v>
      </c>
      <c r="AX393" s="12" t="s">
        <v>67</v>
      </c>
      <c r="AY393" s="161" t="s">
        <v>154</v>
      </c>
    </row>
    <row r="394" spans="2:65" s="13" customFormat="1" ht="10.199999999999999">
      <c r="B394" s="167"/>
      <c r="D394" s="160" t="s">
        <v>172</v>
      </c>
      <c r="E394" s="168" t="s">
        <v>1</v>
      </c>
      <c r="F394" s="169" t="s">
        <v>167</v>
      </c>
      <c r="H394" s="170">
        <v>3</v>
      </c>
      <c r="I394" s="171"/>
      <c r="L394" s="167"/>
      <c r="M394" s="172"/>
      <c r="N394" s="173"/>
      <c r="O394" s="173"/>
      <c r="P394" s="173"/>
      <c r="Q394" s="173"/>
      <c r="R394" s="173"/>
      <c r="S394" s="173"/>
      <c r="T394" s="174"/>
      <c r="AT394" s="168" t="s">
        <v>172</v>
      </c>
      <c r="AU394" s="168" t="s">
        <v>77</v>
      </c>
      <c r="AV394" s="13" t="s">
        <v>77</v>
      </c>
      <c r="AW394" s="13" t="s">
        <v>30</v>
      </c>
      <c r="AX394" s="13" t="s">
        <v>67</v>
      </c>
      <c r="AY394" s="168" t="s">
        <v>154</v>
      </c>
    </row>
    <row r="395" spans="2:65" s="14" customFormat="1" ht="10.199999999999999">
      <c r="B395" s="175"/>
      <c r="D395" s="160" t="s">
        <v>172</v>
      </c>
      <c r="E395" s="176" t="s">
        <v>1</v>
      </c>
      <c r="F395" s="177" t="s">
        <v>175</v>
      </c>
      <c r="H395" s="178">
        <v>3</v>
      </c>
      <c r="I395" s="179"/>
      <c r="L395" s="175"/>
      <c r="M395" s="180"/>
      <c r="N395" s="181"/>
      <c r="O395" s="181"/>
      <c r="P395" s="181"/>
      <c r="Q395" s="181"/>
      <c r="R395" s="181"/>
      <c r="S395" s="181"/>
      <c r="T395" s="182"/>
      <c r="AT395" s="176" t="s">
        <v>172</v>
      </c>
      <c r="AU395" s="176" t="s">
        <v>77</v>
      </c>
      <c r="AV395" s="14" t="s">
        <v>161</v>
      </c>
      <c r="AW395" s="14" t="s">
        <v>30</v>
      </c>
      <c r="AX395" s="14" t="s">
        <v>75</v>
      </c>
      <c r="AY395" s="176" t="s">
        <v>154</v>
      </c>
    </row>
    <row r="396" spans="2:65" s="1" customFormat="1" ht="16.5" customHeight="1">
      <c r="B396" s="146"/>
      <c r="C396" s="147" t="s">
        <v>428</v>
      </c>
      <c r="D396" s="147" t="s">
        <v>156</v>
      </c>
      <c r="E396" s="148" t="s">
        <v>429</v>
      </c>
      <c r="F396" s="149" t="s">
        <v>430</v>
      </c>
      <c r="G396" s="150" t="s">
        <v>268</v>
      </c>
      <c r="H396" s="151">
        <v>270</v>
      </c>
      <c r="I396" s="152"/>
      <c r="J396" s="153">
        <f>ROUND(I396*H396,2)</f>
        <v>0</v>
      </c>
      <c r="K396" s="149" t="s">
        <v>160</v>
      </c>
      <c r="L396" s="30"/>
      <c r="M396" s="154" t="s">
        <v>1</v>
      </c>
      <c r="N396" s="155" t="s">
        <v>38</v>
      </c>
      <c r="O396" s="49"/>
      <c r="P396" s="156">
        <f>O396*H396</f>
        <v>0</v>
      </c>
      <c r="Q396" s="156">
        <v>0</v>
      </c>
      <c r="R396" s="156">
        <f>Q396*H396</f>
        <v>0</v>
      </c>
      <c r="S396" s="156">
        <v>0</v>
      </c>
      <c r="T396" s="157">
        <f>S396*H396</f>
        <v>0</v>
      </c>
      <c r="AR396" s="16" t="s">
        <v>161</v>
      </c>
      <c r="AT396" s="16" t="s">
        <v>156</v>
      </c>
      <c r="AU396" s="16" t="s">
        <v>77</v>
      </c>
      <c r="AY396" s="16" t="s">
        <v>154</v>
      </c>
      <c r="BE396" s="158">
        <f>IF(N396="základní",J396,0)</f>
        <v>0</v>
      </c>
      <c r="BF396" s="158">
        <f>IF(N396="snížená",J396,0)</f>
        <v>0</v>
      </c>
      <c r="BG396" s="158">
        <f>IF(N396="zákl. přenesená",J396,0)</f>
        <v>0</v>
      </c>
      <c r="BH396" s="158">
        <f>IF(N396="sníž. přenesená",J396,0)</f>
        <v>0</v>
      </c>
      <c r="BI396" s="158">
        <f>IF(N396="nulová",J396,0)</f>
        <v>0</v>
      </c>
      <c r="BJ396" s="16" t="s">
        <v>75</v>
      </c>
      <c r="BK396" s="158">
        <f>ROUND(I396*H396,2)</f>
        <v>0</v>
      </c>
      <c r="BL396" s="16" t="s">
        <v>161</v>
      </c>
      <c r="BM396" s="16" t="s">
        <v>431</v>
      </c>
    </row>
    <row r="397" spans="2:65" s="12" customFormat="1" ht="10.199999999999999">
      <c r="B397" s="159"/>
      <c r="D397" s="160" t="s">
        <v>172</v>
      </c>
      <c r="E397" s="161" t="s">
        <v>1</v>
      </c>
      <c r="F397" s="162" t="s">
        <v>427</v>
      </c>
      <c r="H397" s="161" t="s">
        <v>1</v>
      </c>
      <c r="I397" s="163"/>
      <c r="L397" s="159"/>
      <c r="M397" s="164"/>
      <c r="N397" s="165"/>
      <c r="O397" s="165"/>
      <c r="P397" s="165"/>
      <c r="Q397" s="165"/>
      <c r="R397" s="165"/>
      <c r="S397" s="165"/>
      <c r="T397" s="166"/>
      <c r="AT397" s="161" t="s">
        <v>172</v>
      </c>
      <c r="AU397" s="161" t="s">
        <v>77</v>
      </c>
      <c r="AV397" s="12" t="s">
        <v>75</v>
      </c>
      <c r="AW397" s="12" t="s">
        <v>30</v>
      </c>
      <c r="AX397" s="12" t="s">
        <v>67</v>
      </c>
      <c r="AY397" s="161" t="s">
        <v>154</v>
      </c>
    </row>
    <row r="398" spans="2:65" s="13" customFormat="1" ht="10.199999999999999">
      <c r="B398" s="167"/>
      <c r="D398" s="160" t="s">
        <v>172</v>
      </c>
      <c r="E398" s="168" t="s">
        <v>1</v>
      </c>
      <c r="F398" s="169" t="s">
        <v>432</v>
      </c>
      <c r="H398" s="170">
        <v>270</v>
      </c>
      <c r="I398" s="171"/>
      <c r="L398" s="167"/>
      <c r="M398" s="172"/>
      <c r="N398" s="173"/>
      <c r="O398" s="173"/>
      <c r="P398" s="173"/>
      <c r="Q398" s="173"/>
      <c r="R398" s="173"/>
      <c r="S398" s="173"/>
      <c r="T398" s="174"/>
      <c r="AT398" s="168" t="s">
        <v>172</v>
      </c>
      <c r="AU398" s="168" t="s">
        <v>77</v>
      </c>
      <c r="AV398" s="13" t="s">
        <v>77</v>
      </c>
      <c r="AW398" s="13" t="s">
        <v>30</v>
      </c>
      <c r="AX398" s="13" t="s">
        <v>67</v>
      </c>
      <c r="AY398" s="168" t="s">
        <v>154</v>
      </c>
    </row>
    <row r="399" spans="2:65" s="14" customFormat="1" ht="10.199999999999999">
      <c r="B399" s="175"/>
      <c r="D399" s="160" t="s">
        <v>172</v>
      </c>
      <c r="E399" s="176" t="s">
        <v>1</v>
      </c>
      <c r="F399" s="177" t="s">
        <v>175</v>
      </c>
      <c r="H399" s="178">
        <v>270</v>
      </c>
      <c r="I399" s="179"/>
      <c r="L399" s="175"/>
      <c r="M399" s="180"/>
      <c r="N399" s="181"/>
      <c r="O399" s="181"/>
      <c r="P399" s="181"/>
      <c r="Q399" s="181"/>
      <c r="R399" s="181"/>
      <c r="S399" s="181"/>
      <c r="T399" s="182"/>
      <c r="AT399" s="176" t="s">
        <v>172</v>
      </c>
      <c r="AU399" s="176" t="s">
        <v>77</v>
      </c>
      <c r="AV399" s="14" t="s">
        <v>161</v>
      </c>
      <c r="AW399" s="14" t="s">
        <v>30</v>
      </c>
      <c r="AX399" s="14" t="s">
        <v>75</v>
      </c>
      <c r="AY399" s="176" t="s">
        <v>154</v>
      </c>
    </row>
    <row r="400" spans="2:65" s="1" customFormat="1" ht="16.5" customHeight="1">
      <c r="B400" s="146"/>
      <c r="C400" s="147" t="s">
        <v>433</v>
      </c>
      <c r="D400" s="147" t="s">
        <v>156</v>
      </c>
      <c r="E400" s="148" t="s">
        <v>434</v>
      </c>
      <c r="F400" s="149" t="s">
        <v>435</v>
      </c>
      <c r="G400" s="150" t="s">
        <v>203</v>
      </c>
      <c r="H400" s="151">
        <v>1266.5999999999999</v>
      </c>
      <c r="I400" s="152"/>
      <c r="J400" s="153">
        <f>ROUND(I400*H400,2)</f>
        <v>0</v>
      </c>
      <c r="K400" s="149" t="s">
        <v>160</v>
      </c>
      <c r="L400" s="30"/>
      <c r="M400" s="154" t="s">
        <v>1</v>
      </c>
      <c r="N400" s="155" t="s">
        <v>38</v>
      </c>
      <c r="O400" s="49"/>
      <c r="P400" s="156">
        <f>O400*H400</f>
        <v>0</v>
      </c>
      <c r="Q400" s="156">
        <v>0</v>
      </c>
      <c r="R400" s="156">
        <f>Q400*H400</f>
        <v>0</v>
      </c>
      <c r="S400" s="156">
        <v>0</v>
      </c>
      <c r="T400" s="157">
        <f>S400*H400</f>
        <v>0</v>
      </c>
      <c r="AR400" s="16" t="s">
        <v>161</v>
      </c>
      <c r="AT400" s="16" t="s">
        <v>156</v>
      </c>
      <c r="AU400" s="16" t="s">
        <v>77</v>
      </c>
      <c r="AY400" s="16" t="s">
        <v>154</v>
      </c>
      <c r="BE400" s="158">
        <f>IF(N400="základní",J400,0)</f>
        <v>0</v>
      </c>
      <c r="BF400" s="158">
        <f>IF(N400="snížená",J400,0)</f>
        <v>0</v>
      </c>
      <c r="BG400" s="158">
        <f>IF(N400="zákl. přenesená",J400,0)</f>
        <v>0</v>
      </c>
      <c r="BH400" s="158">
        <f>IF(N400="sníž. přenesená",J400,0)</f>
        <v>0</v>
      </c>
      <c r="BI400" s="158">
        <f>IF(N400="nulová",J400,0)</f>
        <v>0</v>
      </c>
      <c r="BJ400" s="16" t="s">
        <v>75</v>
      </c>
      <c r="BK400" s="158">
        <f>ROUND(I400*H400,2)</f>
        <v>0</v>
      </c>
      <c r="BL400" s="16" t="s">
        <v>161</v>
      </c>
      <c r="BM400" s="16" t="s">
        <v>436</v>
      </c>
    </row>
    <row r="401" spans="2:65" s="12" customFormat="1" ht="10.199999999999999">
      <c r="B401" s="159"/>
      <c r="D401" s="160" t="s">
        <v>172</v>
      </c>
      <c r="E401" s="161" t="s">
        <v>1</v>
      </c>
      <c r="F401" s="162" t="s">
        <v>388</v>
      </c>
      <c r="H401" s="161" t="s">
        <v>1</v>
      </c>
      <c r="I401" s="163"/>
      <c r="L401" s="159"/>
      <c r="M401" s="164"/>
      <c r="N401" s="165"/>
      <c r="O401" s="165"/>
      <c r="P401" s="165"/>
      <c r="Q401" s="165"/>
      <c r="R401" s="165"/>
      <c r="S401" s="165"/>
      <c r="T401" s="166"/>
      <c r="AT401" s="161" t="s">
        <v>172</v>
      </c>
      <c r="AU401" s="161" t="s">
        <v>77</v>
      </c>
      <c r="AV401" s="12" t="s">
        <v>75</v>
      </c>
      <c r="AW401" s="12" t="s">
        <v>30</v>
      </c>
      <c r="AX401" s="12" t="s">
        <v>67</v>
      </c>
      <c r="AY401" s="161" t="s">
        <v>154</v>
      </c>
    </row>
    <row r="402" spans="2:65" s="12" customFormat="1" ht="10.199999999999999">
      <c r="B402" s="159"/>
      <c r="D402" s="160" t="s">
        <v>172</v>
      </c>
      <c r="E402" s="161" t="s">
        <v>1</v>
      </c>
      <c r="F402" s="162" t="s">
        <v>366</v>
      </c>
      <c r="H402" s="161" t="s">
        <v>1</v>
      </c>
      <c r="I402" s="163"/>
      <c r="L402" s="159"/>
      <c r="M402" s="164"/>
      <c r="N402" s="165"/>
      <c r="O402" s="165"/>
      <c r="P402" s="165"/>
      <c r="Q402" s="165"/>
      <c r="R402" s="165"/>
      <c r="S402" s="165"/>
      <c r="T402" s="166"/>
      <c r="AT402" s="161" t="s">
        <v>172</v>
      </c>
      <c r="AU402" s="161" t="s">
        <v>77</v>
      </c>
      <c r="AV402" s="12" t="s">
        <v>75</v>
      </c>
      <c r="AW402" s="12" t="s">
        <v>30</v>
      </c>
      <c r="AX402" s="12" t="s">
        <v>67</v>
      </c>
      <c r="AY402" s="161" t="s">
        <v>154</v>
      </c>
    </row>
    <row r="403" spans="2:65" s="13" customFormat="1" ht="10.199999999999999">
      <c r="B403" s="167"/>
      <c r="D403" s="160" t="s">
        <v>172</v>
      </c>
      <c r="E403" s="168" t="s">
        <v>1</v>
      </c>
      <c r="F403" s="169" t="s">
        <v>389</v>
      </c>
      <c r="H403" s="170">
        <v>1266.5999999999999</v>
      </c>
      <c r="I403" s="171"/>
      <c r="L403" s="167"/>
      <c r="M403" s="172"/>
      <c r="N403" s="173"/>
      <c r="O403" s="173"/>
      <c r="P403" s="173"/>
      <c r="Q403" s="173"/>
      <c r="R403" s="173"/>
      <c r="S403" s="173"/>
      <c r="T403" s="174"/>
      <c r="AT403" s="168" t="s">
        <v>172</v>
      </c>
      <c r="AU403" s="168" t="s">
        <v>77</v>
      </c>
      <c r="AV403" s="13" t="s">
        <v>77</v>
      </c>
      <c r="AW403" s="13" t="s">
        <v>30</v>
      </c>
      <c r="AX403" s="13" t="s">
        <v>67</v>
      </c>
      <c r="AY403" s="168" t="s">
        <v>154</v>
      </c>
    </row>
    <row r="404" spans="2:65" s="14" customFormat="1" ht="10.199999999999999">
      <c r="B404" s="175"/>
      <c r="D404" s="160" t="s">
        <v>172</v>
      </c>
      <c r="E404" s="176" t="s">
        <v>1</v>
      </c>
      <c r="F404" s="177" t="s">
        <v>175</v>
      </c>
      <c r="H404" s="178">
        <v>1266.5999999999999</v>
      </c>
      <c r="I404" s="179"/>
      <c r="L404" s="175"/>
      <c r="M404" s="180"/>
      <c r="N404" s="181"/>
      <c r="O404" s="181"/>
      <c r="P404" s="181"/>
      <c r="Q404" s="181"/>
      <c r="R404" s="181"/>
      <c r="S404" s="181"/>
      <c r="T404" s="182"/>
      <c r="AT404" s="176" t="s">
        <v>172</v>
      </c>
      <c r="AU404" s="176" t="s">
        <v>77</v>
      </c>
      <c r="AV404" s="14" t="s">
        <v>161</v>
      </c>
      <c r="AW404" s="14" t="s">
        <v>30</v>
      </c>
      <c r="AX404" s="14" t="s">
        <v>75</v>
      </c>
      <c r="AY404" s="176" t="s">
        <v>154</v>
      </c>
    </row>
    <row r="405" spans="2:65" s="1" customFormat="1" ht="16.5" customHeight="1">
      <c r="B405" s="146"/>
      <c r="C405" s="147" t="s">
        <v>437</v>
      </c>
      <c r="D405" s="147" t="s">
        <v>156</v>
      </c>
      <c r="E405" s="148" t="s">
        <v>438</v>
      </c>
      <c r="F405" s="149" t="s">
        <v>439</v>
      </c>
      <c r="G405" s="150" t="s">
        <v>203</v>
      </c>
      <c r="H405" s="151">
        <v>113994</v>
      </c>
      <c r="I405" s="152"/>
      <c r="J405" s="153">
        <f>ROUND(I405*H405,2)</f>
        <v>0</v>
      </c>
      <c r="K405" s="149" t="s">
        <v>160</v>
      </c>
      <c r="L405" s="30"/>
      <c r="M405" s="154" t="s">
        <v>1</v>
      </c>
      <c r="N405" s="155" t="s">
        <v>38</v>
      </c>
      <c r="O405" s="49"/>
      <c r="P405" s="156">
        <f>O405*H405</f>
        <v>0</v>
      </c>
      <c r="Q405" s="156">
        <v>0</v>
      </c>
      <c r="R405" s="156">
        <f>Q405*H405</f>
        <v>0</v>
      </c>
      <c r="S405" s="156">
        <v>0</v>
      </c>
      <c r="T405" s="157">
        <f>S405*H405</f>
        <v>0</v>
      </c>
      <c r="AR405" s="16" t="s">
        <v>161</v>
      </c>
      <c r="AT405" s="16" t="s">
        <v>156</v>
      </c>
      <c r="AU405" s="16" t="s">
        <v>77</v>
      </c>
      <c r="AY405" s="16" t="s">
        <v>154</v>
      </c>
      <c r="BE405" s="158">
        <f>IF(N405="základní",J405,0)</f>
        <v>0</v>
      </c>
      <c r="BF405" s="158">
        <f>IF(N405="snížená",J405,0)</f>
        <v>0</v>
      </c>
      <c r="BG405" s="158">
        <f>IF(N405="zákl. přenesená",J405,0)</f>
        <v>0</v>
      </c>
      <c r="BH405" s="158">
        <f>IF(N405="sníž. přenesená",J405,0)</f>
        <v>0</v>
      </c>
      <c r="BI405" s="158">
        <f>IF(N405="nulová",J405,0)</f>
        <v>0</v>
      </c>
      <c r="BJ405" s="16" t="s">
        <v>75</v>
      </c>
      <c r="BK405" s="158">
        <f>ROUND(I405*H405,2)</f>
        <v>0</v>
      </c>
      <c r="BL405" s="16" t="s">
        <v>161</v>
      </c>
      <c r="BM405" s="16" t="s">
        <v>440</v>
      </c>
    </row>
    <row r="406" spans="2:65" s="13" customFormat="1" ht="10.199999999999999">
      <c r="B406" s="167"/>
      <c r="D406" s="160" t="s">
        <v>172</v>
      </c>
      <c r="E406" s="168" t="s">
        <v>1</v>
      </c>
      <c r="F406" s="169" t="s">
        <v>441</v>
      </c>
      <c r="H406" s="170">
        <v>113994</v>
      </c>
      <c r="I406" s="171"/>
      <c r="L406" s="167"/>
      <c r="M406" s="172"/>
      <c r="N406" s="173"/>
      <c r="O406" s="173"/>
      <c r="P406" s="173"/>
      <c r="Q406" s="173"/>
      <c r="R406" s="173"/>
      <c r="S406" s="173"/>
      <c r="T406" s="174"/>
      <c r="AT406" s="168" t="s">
        <v>172</v>
      </c>
      <c r="AU406" s="168" t="s">
        <v>77</v>
      </c>
      <c r="AV406" s="13" t="s">
        <v>77</v>
      </c>
      <c r="AW406" s="13" t="s">
        <v>30</v>
      </c>
      <c r="AX406" s="13" t="s">
        <v>67</v>
      </c>
      <c r="AY406" s="168" t="s">
        <v>154</v>
      </c>
    </row>
    <row r="407" spans="2:65" s="14" customFormat="1" ht="10.199999999999999">
      <c r="B407" s="175"/>
      <c r="D407" s="160" t="s">
        <v>172</v>
      </c>
      <c r="E407" s="176" t="s">
        <v>1</v>
      </c>
      <c r="F407" s="177" t="s">
        <v>175</v>
      </c>
      <c r="H407" s="178">
        <v>113994</v>
      </c>
      <c r="I407" s="179"/>
      <c r="L407" s="175"/>
      <c r="M407" s="180"/>
      <c r="N407" s="181"/>
      <c r="O407" s="181"/>
      <c r="P407" s="181"/>
      <c r="Q407" s="181"/>
      <c r="R407" s="181"/>
      <c r="S407" s="181"/>
      <c r="T407" s="182"/>
      <c r="AT407" s="176" t="s">
        <v>172</v>
      </c>
      <c r="AU407" s="176" t="s">
        <v>77</v>
      </c>
      <c r="AV407" s="14" t="s">
        <v>161</v>
      </c>
      <c r="AW407" s="14" t="s">
        <v>30</v>
      </c>
      <c r="AX407" s="14" t="s">
        <v>75</v>
      </c>
      <c r="AY407" s="176" t="s">
        <v>154</v>
      </c>
    </row>
    <row r="408" spans="2:65" s="1" customFormat="1" ht="16.5" customHeight="1">
      <c r="B408" s="146"/>
      <c r="C408" s="147" t="s">
        <v>442</v>
      </c>
      <c r="D408" s="147" t="s">
        <v>156</v>
      </c>
      <c r="E408" s="148" t="s">
        <v>443</v>
      </c>
      <c r="F408" s="149" t="s">
        <v>444</v>
      </c>
      <c r="G408" s="150" t="s">
        <v>203</v>
      </c>
      <c r="H408" s="151">
        <v>1266.5999999999999</v>
      </c>
      <c r="I408" s="152"/>
      <c r="J408" s="153">
        <f>ROUND(I408*H408,2)</f>
        <v>0</v>
      </c>
      <c r="K408" s="149" t="s">
        <v>160</v>
      </c>
      <c r="L408" s="30"/>
      <c r="M408" s="154" t="s">
        <v>1</v>
      </c>
      <c r="N408" s="155" t="s">
        <v>38</v>
      </c>
      <c r="O408" s="49"/>
      <c r="P408" s="156">
        <f>O408*H408</f>
        <v>0</v>
      </c>
      <c r="Q408" s="156">
        <v>0</v>
      </c>
      <c r="R408" s="156">
        <f>Q408*H408</f>
        <v>0</v>
      </c>
      <c r="S408" s="156">
        <v>0</v>
      </c>
      <c r="T408" s="157">
        <f>S408*H408</f>
        <v>0</v>
      </c>
      <c r="AR408" s="16" t="s">
        <v>161</v>
      </c>
      <c r="AT408" s="16" t="s">
        <v>156</v>
      </c>
      <c r="AU408" s="16" t="s">
        <v>77</v>
      </c>
      <c r="AY408" s="16" t="s">
        <v>154</v>
      </c>
      <c r="BE408" s="158">
        <f>IF(N408="základní",J408,0)</f>
        <v>0</v>
      </c>
      <c r="BF408" s="158">
        <f>IF(N408="snížená",J408,0)</f>
        <v>0</v>
      </c>
      <c r="BG408" s="158">
        <f>IF(N408="zákl. přenesená",J408,0)</f>
        <v>0</v>
      </c>
      <c r="BH408" s="158">
        <f>IF(N408="sníž. přenesená",J408,0)</f>
        <v>0</v>
      </c>
      <c r="BI408" s="158">
        <f>IF(N408="nulová",J408,0)</f>
        <v>0</v>
      </c>
      <c r="BJ408" s="16" t="s">
        <v>75</v>
      </c>
      <c r="BK408" s="158">
        <f>ROUND(I408*H408,2)</f>
        <v>0</v>
      </c>
      <c r="BL408" s="16" t="s">
        <v>161</v>
      </c>
      <c r="BM408" s="16" t="s">
        <v>445</v>
      </c>
    </row>
    <row r="409" spans="2:65" s="1" customFormat="1" ht="16.5" customHeight="1">
      <c r="B409" s="146"/>
      <c r="C409" s="147" t="s">
        <v>446</v>
      </c>
      <c r="D409" s="147" t="s">
        <v>156</v>
      </c>
      <c r="E409" s="148" t="s">
        <v>447</v>
      </c>
      <c r="F409" s="149" t="s">
        <v>448</v>
      </c>
      <c r="G409" s="150" t="s">
        <v>203</v>
      </c>
      <c r="H409" s="151">
        <v>1266.5999999999999</v>
      </c>
      <c r="I409" s="152"/>
      <c r="J409" s="153">
        <f>ROUND(I409*H409,2)</f>
        <v>0</v>
      </c>
      <c r="K409" s="149" t="s">
        <v>160</v>
      </c>
      <c r="L409" s="30"/>
      <c r="M409" s="154" t="s">
        <v>1</v>
      </c>
      <c r="N409" s="155" t="s">
        <v>38</v>
      </c>
      <c r="O409" s="49"/>
      <c r="P409" s="156">
        <f>O409*H409</f>
        <v>0</v>
      </c>
      <c r="Q409" s="156">
        <v>0</v>
      </c>
      <c r="R409" s="156">
        <f>Q409*H409</f>
        <v>0</v>
      </c>
      <c r="S409" s="156">
        <v>0</v>
      </c>
      <c r="T409" s="157">
        <f>S409*H409</f>
        <v>0</v>
      </c>
      <c r="AR409" s="16" t="s">
        <v>161</v>
      </c>
      <c r="AT409" s="16" t="s">
        <v>156</v>
      </c>
      <c r="AU409" s="16" t="s">
        <v>77</v>
      </c>
      <c r="AY409" s="16" t="s">
        <v>154</v>
      </c>
      <c r="BE409" s="158">
        <f>IF(N409="základní",J409,0)</f>
        <v>0</v>
      </c>
      <c r="BF409" s="158">
        <f>IF(N409="snížená",J409,0)</f>
        <v>0</v>
      </c>
      <c r="BG409" s="158">
        <f>IF(N409="zákl. přenesená",J409,0)</f>
        <v>0</v>
      </c>
      <c r="BH409" s="158">
        <f>IF(N409="sníž. přenesená",J409,0)</f>
        <v>0</v>
      </c>
      <c r="BI409" s="158">
        <f>IF(N409="nulová",J409,0)</f>
        <v>0</v>
      </c>
      <c r="BJ409" s="16" t="s">
        <v>75</v>
      </c>
      <c r="BK409" s="158">
        <f>ROUND(I409*H409,2)</f>
        <v>0</v>
      </c>
      <c r="BL409" s="16" t="s">
        <v>161</v>
      </c>
      <c r="BM409" s="16" t="s">
        <v>449</v>
      </c>
    </row>
    <row r="410" spans="2:65" s="1" customFormat="1" ht="16.5" customHeight="1">
      <c r="B410" s="146"/>
      <c r="C410" s="147" t="s">
        <v>450</v>
      </c>
      <c r="D410" s="147" t="s">
        <v>156</v>
      </c>
      <c r="E410" s="148" t="s">
        <v>451</v>
      </c>
      <c r="F410" s="149" t="s">
        <v>452</v>
      </c>
      <c r="G410" s="150" t="s">
        <v>203</v>
      </c>
      <c r="H410" s="151">
        <v>113994</v>
      </c>
      <c r="I410" s="152"/>
      <c r="J410" s="153">
        <f>ROUND(I410*H410,2)</f>
        <v>0</v>
      </c>
      <c r="K410" s="149" t="s">
        <v>160</v>
      </c>
      <c r="L410" s="30"/>
      <c r="M410" s="154" t="s">
        <v>1</v>
      </c>
      <c r="N410" s="155" t="s">
        <v>38</v>
      </c>
      <c r="O410" s="49"/>
      <c r="P410" s="156">
        <f>O410*H410</f>
        <v>0</v>
      </c>
      <c r="Q410" s="156">
        <v>0</v>
      </c>
      <c r="R410" s="156">
        <f>Q410*H410</f>
        <v>0</v>
      </c>
      <c r="S410" s="156">
        <v>0</v>
      </c>
      <c r="T410" s="157">
        <f>S410*H410</f>
        <v>0</v>
      </c>
      <c r="AR410" s="16" t="s">
        <v>161</v>
      </c>
      <c r="AT410" s="16" t="s">
        <v>156</v>
      </c>
      <c r="AU410" s="16" t="s">
        <v>77</v>
      </c>
      <c r="AY410" s="16" t="s">
        <v>154</v>
      </c>
      <c r="BE410" s="158">
        <f>IF(N410="základní",J410,0)</f>
        <v>0</v>
      </c>
      <c r="BF410" s="158">
        <f>IF(N410="snížená",J410,0)</f>
        <v>0</v>
      </c>
      <c r="BG410" s="158">
        <f>IF(N410="zákl. přenesená",J410,0)</f>
        <v>0</v>
      </c>
      <c r="BH410" s="158">
        <f>IF(N410="sníž. přenesená",J410,0)</f>
        <v>0</v>
      </c>
      <c r="BI410" s="158">
        <f>IF(N410="nulová",J410,0)</f>
        <v>0</v>
      </c>
      <c r="BJ410" s="16" t="s">
        <v>75</v>
      </c>
      <c r="BK410" s="158">
        <f>ROUND(I410*H410,2)</f>
        <v>0</v>
      </c>
      <c r="BL410" s="16" t="s">
        <v>161</v>
      </c>
      <c r="BM410" s="16" t="s">
        <v>453</v>
      </c>
    </row>
    <row r="411" spans="2:65" s="1" customFormat="1" ht="16.5" customHeight="1">
      <c r="B411" s="146"/>
      <c r="C411" s="147" t="s">
        <v>454</v>
      </c>
      <c r="D411" s="147" t="s">
        <v>156</v>
      </c>
      <c r="E411" s="148" t="s">
        <v>455</v>
      </c>
      <c r="F411" s="149" t="s">
        <v>456</v>
      </c>
      <c r="G411" s="150" t="s">
        <v>203</v>
      </c>
      <c r="H411" s="151">
        <v>1266.5999999999999</v>
      </c>
      <c r="I411" s="152"/>
      <c r="J411" s="153">
        <f>ROUND(I411*H411,2)</f>
        <v>0</v>
      </c>
      <c r="K411" s="149" t="s">
        <v>160</v>
      </c>
      <c r="L411" s="30"/>
      <c r="M411" s="154" t="s">
        <v>1</v>
      </c>
      <c r="N411" s="155" t="s">
        <v>38</v>
      </c>
      <c r="O411" s="49"/>
      <c r="P411" s="156">
        <f>O411*H411</f>
        <v>0</v>
      </c>
      <c r="Q411" s="156">
        <v>0</v>
      </c>
      <c r="R411" s="156">
        <f>Q411*H411</f>
        <v>0</v>
      </c>
      <c r="S411" s="156">
        <v>0</v>
      </c>
      <c r="T411" s="157">
        <f>S411*H411</f>
        <v>0</v>
      </c>
      <c r="AR411" s="16" t="s">
        <v>161</v>
      </c>
      <c r="AT411" s="16" t="s">
        <v>156</v>
      </c>
      <c r="AU411" s="16" t="s">
        <v>77</v>
      </c>
      <c r="AY411" s="16" t="s">
        <v>154</v>
      </c>
      <c r="BE411" s="158">
        <f>IF(N411="základní",J411,0)</f>
        <v>0</v>
      </c>
      <c r="BF411" s="158">
        <f>IF(N411="snížená",J411,0)</f>
        <v>0</v>
      </c>
      <c r="BG411" s="158">
        <f>IF(N411="zákl. přenesená",J411,0)</f>
        <v>0</v>
      </c>
      <c r="BH411" s="158">
        <f>IF(N411="sníž. přenesená",J411,0)</f>
        <v>0</v>
      </c>
      <c r="BI411" s="158">
        <f>IF(N411="nulová",J411,0)</f>
        <v>0</v>
      </c>
      <c r="BJ411" s="16" t="s">
        <v>75</v>
      </c>
      <c r="BK411" s="158">
        <f>ROUND(I411*H411,2)</f>
        <v>0</v>
      </c>
      <c r="BL411" s="16" t="s">
        <v>161</v>
      </c>
      <c r="BM411" s="16" t="s">
        <v>457</v>
      </c>
    </row>
    <row r="412" spans="2:65" s="1" customFormat="1" ht="16.5" customHeight="1">
      <c r="B412" s="146"/>
      <c r="C412" s="147" t="s">
        <v>458</v>
      </c>
      <c r="D412" s="147" t="s">
        <v>156</v>
      </c>
      <c r="E412" s="148" t="s">
        <v>459</v>
      </c>
      <c r="F412" s="149" t="s">
        <v>460</v>
      </c>
      <c r="G412" s="150" t="s">
        <v>203</v>
      </c>
      <c r="H412" s="151">
        <v>1227.25</v>
      </c>
      <c r="I412" s="152"/>
      <c r="J412" s="153">
        <f>ROUND(I412*H412,2)</f>
        <v>0</v>
      </c>
      <c r="K412" s="149" t="s">
        <v>160</v>
      </c>
      <c r="L412" s="30"/>
      <c r="M412" s="154" t="s">
        <v>1</v>
      </c>
      <c r="N412" s="155" t="s">
        <v>38</v>
      </c>
      <c r="O412" s="49"/>
      <c r="P412" s="156">
        <f>O412*H412</f>
        <v>0</v>
      </c>
      <c r="Q412" s="156">
        <v>4.0000000000000003E-5</v>
      </c>
      <c r="R412" s="156">
        <f>Q412*H412</f>
        <v>4.9090000000000002E-2</v>
      </c>
      <c r="S412" s="156">
        <v>0</v>
      </c>
      <c r="T412" s="157">
        <f>S412*H412</f>
        <v>0</v>
      </c>
      <c r="AR412" s="16" t="s">
        <v>161</v>
      </c>
      <c r="AT412" s="16" t="s">
        <v>156</v>
      </c>
      <c r="AU412" s="16" t="s">
        <v>77</v>
      </c>
      <c r="AY412" s="16" t="s">
        <v>154</v>
      </c>
      <c r="BE412" s="158">
        <f>IF(N412="základní",J412,0)</f>
        <v>0</v>
      </c>
      <c r="BF412" s="158">
        <f>IF(N412="snížená",J412,0)</f>
        <v>0</v>
      </c>
      <c r="BG412" s="158">
        <f>IF(N412="zákl. přenesená",J412,0)</f>
        <v>0</v>
      </c>
      <c r="BH412" s="158">
        <f>IF(N412="sníž. přenesená",J412,0)</f>
        <v>0</v>
      </c>
      <c r="BI412" s="158">
        <f>IF(N412="nulová",J412,0)</f>
        <v>0</v>
      </c>
      <c r="BJ412" s="16" t="s">
        <v>75</v>
      </c>
      <c r="BK412" s="158">
        <f>ROUND(I412*H412,2)</f>
        <v>0</v>
      </c>
      <c r="BL412" s="16" t="s">
        <v>161</v>
      </c>
      <c r="BM412" s="16" t="s">
        <v>461</v>
      </c>
    </row>
    <row r="413" spans="2:65" s="12" customFormat="1" ht="10.199999999999999">
      <c r="B413" s="159"/>
      <c r="D413" s="160" t="s">
        <v>172</v>
      </c>
      <c r="E413" s="161" t="s">
        <v>1</v>
      </c>
      <c r="F413" s="162" t="s">
        <v>366</v>
      </c>
      <c r="H413" s="161" t="s">
        <v>1</v>
      </c>
      <c r="I413" s="163"/>
      <c r="L413" s="159"/>
      <c r="M413" s="164"/>
      <c r="N413" s="165"/>
      <c r="O413" s="165"/>
      <c r="P413" s="165"/>
      <c r="Q413" s="165"/>
      <c r="R413" s="165"/>
      <c r="S413" s="165"/>
      <c r="T413" s="166"/>
      <c r="AT413" s="161" t="s">
        <v>172</v>
      </c>
      <c r="AU413" s="161" t="s">
        <v>77</v>
      </c>
      <c r="AV413" s="12" t="s">
        <v>75</v>
      </c>
      <c r="AW413" s="12" t="s">
        <v>30</v>
      </c>
      <c r="AX413" s="12" t="s">
        <v>67</v>
      </c>
      <c r="AY413" s="161" t="s">
        <v>154</v>
      </c>
    </row>
    <row r="414" spans="2:65" s="13" customFormat="1" ht="10.199999999999999">
      <c r="B414" s="167"/>
      <c r="D414" s="160" t="s">
        <v>172</v>
      </c>
      <c r="E414" s="168" t="s">
        <v>1</v>
      </c>
      <c r="F414" s="169" t="s">
        <v>462</v>
      </c>
      <c r="H414" s="170">
        <v>1152</v>
      </c>
      <c r="I414" s="171"/>
      <c r="L414" s="167"/>
      <c r="M414" s="172"/>
      <c r="N414" s="173"/>
      <c r="O414" s="173"/>
      <c r="P414" s="173"/>
      <c r="Q414" s="173"/>
      <c r="R414" s="173"/>
      <c r="S414" s="173"/>
      <c r="T414" s="174"/>
      <c r="AT414" s="168" t="s">
        <v>172</v>
      </c>
      <c r="AU414" s="168" t="s">
        <v>77</v>
      </c>
      <c r="AV414" s="13" t="s">
        <v>77</v>
      </c>
      <c r="AW414" s="13" t="s">
        <v>30</v>
      </c>
      <c r="AX414" s="13" t="s">
        <v>67</v>
      </c>
      <c r="AY414" s="168" t="s">
        <v>154</v>
      </c>
    </row>
    <row r="415" spans="2:65" s="12" customFormat="1" ht="10.199999999999999">
      <c r="B415" s="159"/>
      <c r="D415" s="160" t="s">
        <v>172</v>
      </c>
      <c r="E415" s="161" t="s">
        <v>1</v>
      </c>
      <c r="F415" s="162" t="s">
        <v>463</v>
      </c>
      <c r="H415" s="161" t="s">
        <v>1</v>
      </c>
      <c r="I415" s="163"/>
      <c r="L415" s="159"/>
      <c r="M415" s="164"/>
      <c r="N415" s="165"/>
      <c r="O415" s="165"/>
      <c r="P415" s="165"/>
      <c r="Q415" s="165"/>
      <c r="R415" s="165"/>
      <c r="S415" s="165"/>
      <c r="T415" s="166"/>
      <c r="AT415" s="161" t="s">
        <v>172</v>
      </c>
      <c r="AU415" s="161" t="s">
        <v>77</v>
      </c>
      <c r="AV415" s="12" t="s">
        <v>75</v>
      </c>
      <c r="AW415" s="12" t="s">
        <v>30</v>
      </c>
      <c r="AX415" s="12" t="s">
        <v>67</v>
      </c>
      <c r="AY415" s="161" t="s">
        <v>154</v>
      </c>
    </row>
    <row r="416" spans="2:65" s="12" customFormat="1" ht="10.199999999999999">
      <c r="B416" s="159"/>
      <c r="D416" s="160" t="s">
        <v>172</v>
      </c>
      <c r="E416" s="161" t="s">
        <v>1</v>
      </c>
      <c r="F416" s="162" t="s">
        <v>464</v>
      </c>
      <c r="H416" s="161" t="s">
        <v>1</v>
      </c>
      <c r="I416" s="163"/>
      <c r="L416" s="159"/>
      <c r="M416" s="164"/>
      <c r="N416" s="165"/>
      <c r="O416" s="165"/>
      <c r="P416" s="165"/>
      <c r="Q416" s="165"/>
      <c r="R416" s="165"/>
      <c r="S416" s="165"/>
      <c r="T416" s="166"/>
      <c r="AT416" s="161" t="s">
        <v>172</v>
      </c>
      <c r="AU416" s="161" t="s">
        <v>77</v>
      </c>
      <c r="AV416" s="12" t="s">
        <v>75</v>
      </c>
      <c r="AW416" s="12" t="s">
        <v>30</v>
      </c>
      <c r="AX416" s="12" t="s">
        <v>67</v>
      </c>
      <c r="AY416" s="161" t="s">
        <v>154</v>
      </c>
    </row>
    <row r="417" spans="2:65" s="13" customFormat="1" ht="10.199999999999999">
      <c r="B417" s="167"/>
      <c r="D417" s="160" t="s">
        <v>172</v>
      </c>
      <c r="E417" s="168" t="s">
        <v>1</v>
      </c>
      <c r="F417" s="169" t="s">
        <v>465</v>
      </c>
      <c r="H417" s="170">
        <v>31.5</v>
      </c>
      <c r="I417" s="171"/>
      <c r="L417" s="167"/>
      <c r="M417" s="172"/>
      <c r="N417" s="173"/>
      <c r="O417" s="173"/>
      <c r="P417" s="173"/>
      <c r="Q417" s="173"/>
      <c r="R417" s="173"/>
      <c r="S417" s="173"/>
      <c r="T417" s="174"/>
      <c r="AT417" s="168" t="s">
        <v>172</v>
      </c>
      <c r="AU417" s="168" t="s">
        <v>77</v>
      </c>
      <c r="AV417" s="13" t="s">
        <v>77</v>
      </c>
      <c r="AW417" s="13" t="s">
        <v>30</v>
      </c>
      <c r="AX417" s="13" t="s">
        <v>67</v>
      </c>
      <c r="AY417" s="168" t="s">
        <v>154</v>
      </c>
    </row>
    <row r="418" spans="2:65" s="12" customFormat="1" ht="10.199999999999999">
      <c r="B418" s="159"/>
      <c r="D418" s="160" t="s">
        <v>172</v>
      </c>
      <c r="E418" s="161" t="s">
        <v>1</v>
      </c>
      <c r="F418" s="162" t="s">
        <v>466</v>
      </c>
      <c r="H418" s="161" t="s">
        <v>1</v>
      </c>
      <c r="I418" s="163"/>
      <c r="L418" s="159"/>
      <c r="M418" s="164"/>
      <c r="N418" s="165"/>
      <c r="O418" s="165"/>
      <c r="P418" s="165"/>
      <c r="Q418" s="165"/>
      <c r="R418" s="165"/>
      <c r="S418" s="165"/>
      <c r="T418" s="166"/>
      <c r="AT418" s="161" t="s">
        <v>172</v>
      </c>
      <c r="AU418" s="161" t="s">
        <v>77</v>
      </c>
      <c r="AV418" s="12" t="s">
        <v>75</v>
      </c>
      <c r="AW418" s="12" t="s">
        <v>30</v>
      </c>
      <c r="AX418" s="12" t="s">
        <v>67</v>
      </c>
      <c r="AY418" s="161" t="s">
        <v>154</v>
      </c>
    </row>
    <row r="419" spans="2:65" s="13" customFormat="1" ht="10.199999999999999">
      <c r="B419" s="167"/>
      <c r="D419" s="160" t="s">
        <v>172</v>
      </c>
      <c r="E419" s="168" t="s">
        <v>1</v>
      </c>
      <c r="F419" s="169" t="s">
        <v>467</v>
      </c>
      <c r="H419" s="170">
        <v>11.25</v>
      </c>
      <c r="I419" s="171"/>
      <c r="L419" s="167"/>
      <c r="M419" s="172"/>
      <c r="N419" s="173"/>
      <c r="O419" s="173"/>
      <c r="P419" s="173"/>
      <c r="Q419" s="173"/>
      <c r="R419" s="173"/>
      <c r="S419" s="173"/>
      <c r="T419" s="174"/>
      <c r="AT419" s="168" t="s">
        <v>172</v>
      </c>
      <c r="AU419" s="168" t="s">
        <v>77</v>
      </c>
      <c r="AV419" s="13" t="s">
        <v>77</v>
      </c>
      <c r="AW419" s="13" t="s">
        <v>30</v>
      </c>
      <c r="AX419" s="13" t="s">
        <v>67</v>
      </c>
      <c r="AY419" s="168" t="s">
        <v>154</v>
      </c>
    </row>
    <row r="420" spans="2:65" s="12" customFormat="1" ht="10.199999999999999">
      <c r="B420" s="159"/>
      <c r="D420" s="160" t="s">
        <v>172</v>
      </c>
      <c r="E420" s="161" t="s">
        <v>1</v>
      </c>
      <c r="F420" s="162" t="s">
        <v>468</v>
      </c>
      <c r="H420" s="161" t="s">
        <v>1</v>
      </c>
      <c r="I420" s="163"/>
      <c r="L420" s="159"/>
      <c r="M420" s="164"/>
      <c r="N420" s="165"/>
      <c r="O420" s="165"/>
      <c r="P420" s="165"/>
      <c r="Q420" s="165"/>
      <c r="R420" s="165"/>
      <c r="S420" s="165"/>
      <c r="T420" s="166"/>
      <c r="AT420" s="161" t="s">
        <v>172</v>
      </c>
      <c r="AU420" s="161" t="s">
        <v>77</v>
      </c>
      <c r="AV420" s="12" t="s">
        <v>75</v>
      </c>
      <c r="AW420" s="12" t="s">
        <v>30</v>
      </c>
      <c r="AX420" s="12" t="s">
        <v>67</v>
      </c>
      <c r="AY420" s="161" t="s">
        <v>154</v>
      </c>
    </row>
    <row r="421" spans="2:65" s="13" customFormat="1" ht="10.199999999999999">
      <c r="B421" s="167"/>
      <c r="D421" s="160" t="s">
        <v>172</v>
      </c>
      <c r="E421" s="168" t="s">
        <v>1</v>
      </c>
      <c r="F421" s="169" t="s">
        <v>469</v>
      </c>
      <c r="H421" s="170">
        <v>32.5</v>
      </c>
      <c r="I421" s="171"/>
      <c r="L421" s="167"/>
      <c r="M421" s="172"/>
      <c r="N421" s="173"/>
      <c r="O421" s="173"/>
      <c r="P421" s="173"/>
      <c r="Q421" s="173"/>
      <c r="R421" s="173"/>
      <c r="S421" s="173"/>
      <c r="T421" s="174"/>
      <c r="AT421" s="168" t="s">
        <v>172</v>
      </c>
      <c r="AU421" s="168" t="s">
        <v>77</v>
      </c>
      <c r="AV421" s="13" t="s">
        <v>77</v>
      </c>
      <c r="AW421" s="13" t="s">
        <v>30</v>
      </c>
      <c r="AX421" s="13" t="s">
        <v>67</v>
      </c>
      <c r="AY421" s="168" t="s">
        <v>154</v>
      </c>
    </row>
    <row r="422" spans="2:65" s="14" customFormat="1" ht="10.199999999999999">
      <c r="B422" s="175"/>
      <c r="D422" s="160" t="s">
        <v>172</v>
      </c>
      <c r="E422" s="176" t="s">
        <v>1</v>
      </c>
      <c r="F422" s="177" t="s">
        <v>175</v>
      </c>
      <c r="H422" s="178">
        <v>1227.25</v>
      </c>
      <c r="I422" s="179"/>
      <c r="L422" s="175"/>
      <c r="M422" s="180"/>
      <c r="N422" s="181"/>
      <c r="O422" s="181"/>
      <c r="P422" s="181"/>
      <c r="Q422" s="181"/>
      <c r="R422" s="181"/>
      <c r="S422" s="181"/>
      <c r="T422" s="182"/>
      <c r="AT422" s="176" t="s">
        <v>172</v>
      </c>
      <c r="AU422" s="176" t="s">
        <v>77</v>
      </c>
      <c r="AV422" s="14" t="s">
        <v>161</v>
      </c>
      <c r="AW422" s="14" t="s">
        <v>30</v>
      </c>
      <c r="AX422" s="14" t="s">
        <v>75</v>
      </c>
      <c r="AY422" s="176" t="s">
        <v>154</v>
      </c>
    </row>
    <row r="423" spans="2:65" s="1" customFormat="1" ht="16.5" customHeight="1">
      <c r="B423" s="146"/>
      <c r="C423" s="147" t="s">
        <v>470</v>
      </c>
      <c r="D423" s="147" t="s">
        <v>156</v>
      </c>
      <c r="E423" s="148" t="s">
        <v>471</v>
      </c>
      <c r="F423" s="149" t="s">
        <v>472</v>
      </c>
      <c r="G423" s="150" t="s">
        <v>170</v>
      </c>
      <c r="H423" s="151">
        <v>5.2149999999999999</v>
      </c>
      <c r="I423" s="152"/>
      <c r="J423" s="153">
        <f>ROUND(I423*H423,2)</f>
        <v>0</v>
      </c>
      <c r="K423" s="149" t="s">
        <v>160</v>
      </c>
      <c r="L423" s="30"/>
      <c r="M423" s="154" t="s">
        <v>1</v>
      </c>
      <c r="N423" s="155" t="s">
        <v>38</v>
      </c>
      <c r="O423" s="49"/>
      <c r="P423" s="156">
        <f>O423*H423</f>
        <v>0</v>
      </c>
      <c r="Q423" s="156">
        <v>0</v>
      </c>
      <c r="R423" s="156">
        <f>Q423*H423</f>
        <v>0</v>
      </c>
      <c r="S423" s="156">
        <v>1.8</v>
      </c>
      <c r="T423" s="157">
        <f>S423*H423</f>
        <v>9.3870000000000005</v>
      </c>
      <c r="AR423" s="16" t="s">
        <v>161</v>
      </c>
      <c r="AT423" s="16" t="s">
        <v>156</v>
      </c>
      <c r="AU423" s="16" t="s">
        <v>77</v>
      </c>
      <c r="AY423" s="16" t="s">
        <v>154</v>
      </c>
      <c r="BE423" s="158">
        <f>IF(N423="základní",J423,0)</f>
        <v>0</v>
      </c>
      <c r="BF423" s="158">
        <f>IF(N423="snížená",J423,0)</f>
        <v>0</v>
      </c>
      <c r="BG423" s="158">
        <f>IF(N423="zákl. přenesená",J423,0)</f>
        <v>0</v>
      </c>
      <c r="BH423" s="158">
        <f>IF(N423="sníž. přenesená",J423,0)</f>
        <v>0</v>
      </c>
      <c r="BI423" s="158">
        <f>IF(N423="nulová",J423,0)</f>
        <v>0</v>
      </c>
      <c r="BJ423" s="16" t="s">
        <v>75</v>
      </c>
      <c r="BK423" s="158">
        <f>ROUND(I423*H423,2)</f>
        <v>0</v>
      </c>
      <c r="BL423" s="16" t="s">
        <v>161</v>
      </c>
      <c r="BM423" s="16" t="s">
        <v>473</v>
      </c>
    </row>
    <row r="424" spans="2:65" s="12" customFormat="1" ht="10.199999999999999">
      <c r="B424" s="159"/>
      <c r="D424" s="160" t="s">
        <v>172</v>
      </c>
      <c r="E424" s="161" t="s">
        <v>1</v>
      </c>
      <c r="F424" s="162" t="s">
        <v>366</v>
      </c>
      <c r="H424" s="161" t="s">
        <v>1</v>
      </c>
      <c r="I424" s="163"/>
      <c r="L424" s="159"/>
      <c r="M424" s="164"/>
      <c r="N424" s="165"/>
      <c r="O424" s="165"/>
      <c r="P424" s="165"/>
      <c r="Q424" s="165"/>
      <c r="R424" s="165"/>
      <c r="S424" s="165"/>
      <c r="T424" s="166"/>
      <c r="AT424" s="161" t="s">
        <v>172</v>
      </c>
      <c r="AU424" s="161" t="s">
        <v>77</v>
      </c>
      <c r="AV424" s="12" t="s">
        <v>75</v>
      </c>
      <c r="AW424" s="12" t="s">
        <v>30</v>
      </c>
      <c r="AX424" s="12" t="s">
        <v>67</v>
      </c>
      <c r="AY424" s="161" t="s">
        <v>154</v>
      </c>
    </row>
    <row r="425" spans="2:65" s="13" customFormat="1" ht="10.199999999999999">
      <c r="B425" s="167"/>
      <c r="D425" s="160" t="s">
        <v>172</v>
      </c>
      <c r="E425" s="168" t="s">
        <v>1</v>
      </c>
      <c r="F425" s="169" t="s">
        <v>474</v>
      </c>
      <c r="H425" s="170">
        <v>4.0439999999999996</v>
      </c>
      <c r="I425" s="171"/>
      <c r="L425" s="167"/>
      <c r="M425" s="172"/>
      <c r="N425" s="173"/>
      <c r="O425" s="173"/>
      <c r="P425" s="173"/>
      <c r="Q425" s="173"/>
      <c r="R425" s="173"/>
      <c r="S425" s="173"/>
      <c r="T425" s="174"/>
      <c r="AT425" s="168" t="s">
        <v>172</v>
      </c>
      <c r="AU425" s="168" t="s">
        <v>77</v>
      </c>
      <c r="AV425" s="13" t="s">
        <v>77</v>
      </c>
      <c r="AW425" s="13" t="s">
        <v>30</v>
      </c>
      <c r="AX425" s="13" t="s">
        <v>67</v>
      </c>
      <c r="AY425" s="168" t="s">
        <v>154</v>
      </c>
    </row>
    <row r="426" spans="2:65" s="13" customFormat="1" ht="10.199999999999999">
      <c r="B426" s="167"/>
      <c r="D426" s="160" t="s">
        <v>172</v>
      </c>
      <c r="E426" s="168" t="s">
        <v>1</v>
      </c>
      <c r="F426" s="169" t="s">
        <v>475</v>
      </c>
      <c r="H426" s="170">
        <v>1.171</v>
      </c>
      <c r="I426" s="171"/>
      <c r="L426" s="167"/>
      <c r="M426" s="172"/>
      <c r="N426" s="173"/>
      <c r="O426" s="173"/>
      <c r="P426" s="173"/>
      <c r="Q426" s="173"/>
      <c r="R426" s="173"/>
      <c r="S426" s="173"/>
      <c r="T426" s="174"/>
      <c r="AT426" s="168" t="s">
        <v>172</v>
      </c>
      <c r="AU426" s="168" t="s">
        <v>77</v>
      </c>
      <c r="AV426" s="13" t="s">
        <v>77</v>
      </c>
      <c r="AW426" s="13" t="s">
        <v>30</v>
      </c>
      <c r="AX426" s="13" t="s">
        <v>67</v>
      </c>
      <c r="AY426" s="168" t="s">
        <v>154</v>
      </c>
    </row>
    <row r="427" spans="2:65" s="14" customFormat="1" ht="10.199999999999999">
      <c r="B427" s="175"/>
      <c r="D427" s="160" t="s">
        <v>172</v>
      </c>
      <c r="E427" s="176" t="s">
        <v>1</v>
      </c>
      <c r="F427" s="177" t="s">
        <v>175</v>
      </c>
      <c r="H427" s="178">
        <v>5.2149999999999999</v>
      </c>
      <c r="I427" s="179"/>
      <c r="L427" s="175"/>
      <c r="M427" s="180"/>
      <c r="N427" s="181"/>
      <c r="O427" s="181"/>
      <c r="P427" s="181"/>
      <c r="Q427" s="181"/>
      <c r="R427" s="181"/>
      <c r="S427" s="181"/>
      <c r="T427" s="182"/>
      <c r="AT427" s="176" t="s">
        <v>172</v>
      </c>
      <c r="AU427" s="176" t="s">
        <v>77</v>
      </c>
      <c r="AV427" s="14" t="s">
        <v>161</v>
      </c>
      <c r="AW427" s="14" t="s">
        <v>30</v>
      </c>
      <c r="AX427" s="14" t="s">
        <v>75</v>
      </c>
      <c r="AY427" s="176" t="s">
        <v>154</v>
      </c>
    </row>
    <row r="428" spans="2:65" s="1" customFormat="1" ht="16.5" customHeight="1">
      <c r="B428" s="146"/>
      <c r="C428" s="147" t="s">
        <v>476</v>
      </c>
      <c r="D428" s="147" t="s">
        <v>156</v>
      </c>
      <c r="E428" s="148" t="s">
        <v>477</v>
      </c>
      <c r="F428" s="149" t="s">
        <v>478</v>
      </c>
      <c r="G428" s="150" t="s">
        <v>279</v>
      </c>
      <c r="H428" s="151">
        <v>2</v>
      </c>
      <c r="I428" s="152"/>
      <c r="J428" s="153">
        <f>ROUND(I428*H428,2)</f>
        <v>0</v>
      </c>
      <c r="K428" s="149" t="s">
        <v>1</v>
      </c>
      <c r="L428" s="30"/>
      <c r="M428" s="154" t="s">
        <v>1</v>
      </c>
      <c r="N428" s="155" t="s">
        <v>38</v>
      </c>
      <c r="O428" s="49"/>
      <c r="P428" s="156">
        <f>O428*H428</f>
        <v>0</v>
      </c>
      <c r="Q428" s="156">
        <v>0</v>
      </c>
      <c r="R428" s="156">
        <f>Q428*H428</f>
        <v>0</v>
      </c>
      <c r="S428" s="156">
        <v>0.08</v>
      </c>
      <c r="T428" s="157">
        <f>S428*H428</f>
        <v>0.16</v>
      </c>
      <c r="AR428" s="16" t="s">
        <v>161</v>
      </c>
      <c r="AT428" s="16" t="s">
        <v>156</v>
      </c>
      <c r="AU428" s="16" t="s">
        <v>77</v>
      </c>
      <c r="AY428" s="16" t="s">
        <v>154</v>
      </c>
      <c r="BE428" s="158">
        <f>IF(N428="základní",J428,0)</f>
        <v>0</v>
      </c>
      <c r="BF428" s="158">
        <f>IF(N428="snížená",J428,0)</f>
        <v>0</v>
      </c>
      <c r="BG428" s="158">
        <f>IF(N428="zákl. přenesená",J428,0)</f>
        <v>0</v>
      </c>
      <c r="BH428" s="158">
        <f>IF(N428="sníž. přenesená",J428,0)</f>
        <v>0</v>
      </c>
      <c r="BI428" s="158">
        <f>IF(N428="nulová",J428,0)</f>
        <v>0</v>
      </c>
      <c r="BJ428" s="16" t="s">
        <v>75</v>
      </c>
      <c r="BK428" s="158">
        <f>ROUND(I428*H428,2)</f>
        <v>0</v>
      </c>
      <c r="BL428" s="16" t="s">
        <v>161</v>
      </c>
      <c r="BM428" s="16" t="s">
        <v>479</v>
      </c>
    </row>
    <row r="429" spans="2:65" s="11" customFormat="1" ht="22.8" customHeight="1">
      <c r="B429" s="133"/>
      <c r="D429" s="134" t="s">
        <v>66</v>
      </c>
      <c r="E429" s="144" t="s">
        <v>480</v>
      </c>
      <c r="F429" s="144" t="s">
        <v>481</v>
      </c>
      <c r="I429" s="136"/>
      <c r="J429" s="145">
        <f>BK429</f>
        <v>0</v>
      </c>
      <c r="L429" s="133"/>
      <c r="M429" s="138"/>
      <c r="N429" s="139"/>
      <c r="O429" s="139"/>
      <c r="P429" s="140">
        <f>SUM(P430:P434)</f>
        <v>0</v>
      </c>
      <c r="Q429" s="139"/>
      <c r="R429" s="140">
        <f>SUM(R430:R434)</f>
        <v>0</v>
      </c>
      <c r="S429" s="139"/>
      <c r="T429" s="141">
        <f>SUM(T430:T434)</f>
        <v>0</v>
      </c>
      <c r="AR429" s="134" t="s">
        <v>75</v>
      </c>
      <c r="AT429" s="142" t="s">
        <v>66</v>
      </c>
      <c r="AU429" s="142" t="s">
        <v>75</v>
      </c>
      <c r="AY429" s="134" t="s">
        <v>154</v>
      </c>
      <c r="BK429" s="143">
        <f>SUM(BK430:BK434)</f>
        <v>0</v>
      </c>
    </row>
    <row r="430" spans="2:65" s="1" customFormat="1" ht="16.5" customHeight="1">
      <c r="B430" s="146"/>
      <c r="C430" s="147" t="s">
        <v>482</v>
      </c>
      <c r="D430" s="147" t="s">
        <v>156</v>
      </c>
      <c r="E430" s="148" t="s">
        <v>483</v>
      </c>
      <c r="F430" s="149" t="s">
        <v>484</v>
      </c>
      <c r="G430" s="150" t="s">
        <v>196</v>
      </c>
      <c r="H430" s="151">
        <v>9.5470000000000006</v>
      </c>
      <c r="I430" s="152"/>
      <c r="J430" s="153">
        <f>ROUND(I430*H430,2)</f>
        <v>0</v>
      </c>
      <c r="K430" s="149" t="s">
        <v>160</v>
      </c>
      <c r="L430" s="30"/>
      <c r="M430" s="154" t="s">
        <v>1</v>
      </c>
      <c r="N430" s="155" t="s">
        <v>38</v>
      </c>
      <c r="O430" s="49"/>
      <c r="P430" s="156">
        <f>O430*H430</f>
        <v>0</v>
      </c>
      <c r="Q430" s="156">
        <v>0</v>
      </c>
      <c r="R430" s="156">
        <f>Q430*H430</f>
        <v>0</v>
      </c>
      <c r="S430" s="156">
        <v>0</v>
      </c>
      <c r="T430" s="157">
        <f>S430*H430</f>
        <v>0</v>
      </c>
      <c r="AR430" s="16" t="s">
        <v>161</v>
      </c>
      <c r="AT430" s="16" t="s">
        <v>156</v>
      </c>
      <c r="AU430" s="16" t="s">
        <v>77</v>
      </c>
      <c r="AY430" s="16" t="s">
        <v>154</v>
      </c>
      <c r="BE430" s="158">
        <f>IF(N430="základní",J430,0)</f>
        <v>0</v>
      </c>
      <c r="BF430" s="158">
        <f>IF(N430="snížená",J430,0)</f>
        <v>0</v>
      </c>
      <c r="BG430" s="158">
        <f>IF(N430="zákl. přenesená",J430,0)</f>
        <v>0</v>
      </c>
      <c r="BH430" s="158">
        <f>IF(N430="sníž. přenesená",J430,0)</f>
        <v>0</v>
      </c>
      <c r="BI430" s="158">
        <f>IF(N430="nulová",J430,0)</f>
        <v>0</v>
      </c>
      <c r="BJ430" s="16" t="s">
        <v>75</v>
      </c>
      <c r="BK430" s="158">
        <f>ROUND(I430*H430,2)</f>
        <v>0</v>
      </c>
      <c r="BL430" s="16" t="s">
        <v>161</v>
      </c>
      <c r="BM430" s="16" t="s">
        <v>485</v>
      </c>
    </row>
    <row r="431" spans="2:65" s="1" customFormat="1" ht="16.5" customHeight="1">
      <c r="B431" s="146"/>
      <c r="C431" s="147" t="s">
        <v>486</v>
      </c>
      <c r="D431" s="147" t="s">
        <v>156</v>
      </c>
      <c r="E431" s="148" t="s">
        <v>487</v>
      </c>
      <c r="F431" s="149" t="s">
        <v>488</v>
      </c>
      <c r="G431" s="150" t="s">
        <v>196</v>
      </c>
      <c r="H431" s="151">
        <v>9.5470000000000006</v>
      </c>
      <c r="I431" s="152"/>
      <c r="J431" s="153">
        <f>ROUND(I431*H431,2)</f>
        <v>0</v>
      </c>
      <c r="K431" s="149" t="s">
        <v>160</v>
      </c>
      <c r="L431" s="30"/>
      <c r="M431" s="154" t="s">
        <v>1</v>
      </c>
      <c r="N431" s="155" t="s">
        <v>38</v>
      </c>
      <c r="O431" s="49"/>
      <c r="P431" s="156">
        <f>O431*H431</f>
        <v>0</v>
      </c>
      <c r="Q431" s="156">
        <v>0</v>
      </c>
      <c r="R431" s="156">
        <f>Q431*H431</f>
        <v>0</v>
      </c>
      <c r="S431" s="156">
        <v>0</v>
      </c>
      <c r="T431" s="157">
        <f>S431*H431</f>
        <v>0</v>
      </c>
      <c r="AR431" s="16" t="s">
        <v>161</v>
      </c>
      <c r="AT431" s="16" t="s">
        <v>156</v>
      </c>
      <c r="AU431" s="16" t="s">
        <v>77</v>
      </c>
      <c r="AY431" s="16" t="s">
        <v>154</v>
      </c>
      <c r="BE431" s="158">
        <f>IF(N431="základní",J431,0)</f>
        <v>0</v>
      </c>
      <c r="BF431" s="158">
        <f>IF(N431="snížená",J431,0)</f>
        <v>0</v>
      </c>
      <c r="BG431" s="158">
        <f>IF(N431="zákl. přenesená",J431,0)</f>
        <v>0</v>
      </c>
      <c r="BH431" s="158">
        <f>IF(N431="sníž. přenesená",J431,0)</f>
        <v>0</v>
      </c>
      <c r="BI431" s="158">
        <f>IF(N431="nulová",J431,0)</f>
        <v>0</v>
      </c>
      <c r="BJ431" s="16" t="s">
        <v>75</v>
      </c>
      <c r="BK431" s="158">
        <f>ROUND(I431*H431,2)</f>
        <v>0</v>
      </c>
      <c r="BL431" s="16" t="s">
        <v>161</v>
      </c>
      <c r="BM431" s="16" t="s">
        <v>489</v>
      </c>
    </row>
    <row r="432" spans="2:65" s="1" customFormat="1" ht="16.5" customHeight="1">
      <c r="B432" s="146"/>
      <c r="C432" s="147" t="s">
        <v>490</v>
      </c>
      <c r="D432" s="147" t="s">
        <v>156</v>
      </c>
      <c r="E432" s="148" t="s">
        <v>491</v>
      </c>
      <c r="F432" s="149" t="s">
        <v>492</v>
      </c>
      <c r="G432" s="150" t="s">
        <v>196</v>
      </c>
      <c r="H432" s="151">
        <v>190.94</v>
      </c>
      <c r="I432" s="152"/>
      <c r="J432" s="153">
        <f>ROUND(I432*H432,2)</f>
        <v>0</v>
      </c>
      <c r="K432" s="149" t="s">
        <v>160</v>
      </c>
      <c r="L432" s="30"/>
      <c r="M432" s="154" t="s">
        <v>1</v>
      </c>
      <c r="N432" s="155" t="s">
        <v>38</v>
      </c>
      <c r="O432" s="49"/>
      <c r="P432" s="156">
        <f>O432*H432</f>
        <v>0</v>
      </c>
      <c r="Q432" s="156">
        <v>0</v>
      </c>
      <c r="R432" s="156">
        <f>Q432*H432</f>
        <v>0</v>
      </c>
      <c r="S432" s="156">
        <v>0</v>
      </c>
      <c r="T432" s="157">
        <f>S432*H432</f>
        <v>0</v>
      </c>
      <c r="AR432" s="16" t="s">
        <v>161</v>
      </c>
      <c r="AT432" s="16" t="s">
        <v>156</v>
      </c>
      <c r="AU432" s="16" t="s">
        <v>77</v>
      </c>
      <c r="AY432" s="16" t="s">
        <v>154</v>
      </c>
      <c r="BE432" s="158">
        <f>IF(N432="základní",J432,0)</f>
        <v>0</v>
      </c>
      <c r="BF432" s="158">
        <f>IF(N432="snížená",J432,0)</f>
        <v>0</v>
      </c>
      <c r="BG432" s="158">
        <f>IF(N432="zákl. přenesená",J432,0)</f>
        <v>0</v>
      </c>
      <c r="BH432" s="158">
        <f>IF(N432="sníž. přenesená",J432,0)</f>
        <v>0</v>
      </c>
      <c r="BI432" s="158">
        <f>IF(N432="nulová",J432,0)</f>
        <v>0</v>
      </c>
      <c r="BJ432" s="16" t="s">
        <v>75</v>
      </c>
      <c r="BK432" s="158">
        <f>ROUND(I432*H432,2)</f>
        <v>0</v>
      </c>
      <c r="BL432" s="16" t="s">
        <v>161</v>
      </c>
      <c r="BM432" s="16" t="s">
        <v>493</v>
      </c>
    </row>
    <row r="433" spans="2:65" s="13" customFormat="1" ht="10.199999999999999">
      <c r="B433" s="167"/>
      <c r="D433" s="160" t="s">
        <v>172</v>
      </c>
      <c r="F433" s="169" t="s">
        <v>494</v>
      </c>
      <c r="H433" s="170">
        <v>190.94</v>
      </c>
      <c r="I433" s="171"/>
      <c r="L433" s="167"/>
      <c r="M433" s="172"/>
      <c r="N433" s="173"/>
      <c r="O433" s="173"/>
      <c r="P433" s="173"/>
      <c r="Q433" s="173"/>
      <c r="R433" s="173"/>
      <c r="S433" s="173"/>
      <c r="T433" s="174"/>
      <c r="AT433" s="168" t="s">
        <v>172</v>
      </c>
      <c r="AU433" s="168" t="s">
        <v>77</v>
      </c>
      <c r="AV433" s="13" t="s">
        <v>77</v>
      </c>
      <c r="AW433" s="13" t="s">
        <v>3</v>
      </c>
      <c r="AX433" s="13" t="s">
        <v>75</v>
      </c>
      <c r="AY433" s="168" t="s">
        <v>154</v>
      </c>
    </row>
    <row r="434" spans="2:65" s="1" customFormat="1" ht="16.5" customHeight="1">
      <c r="B434" s="146"/>
      <c r="C434" s="147" t="s">
        <v>495</v>
      </c>
      <c r="D434" s="147" t="s">
        <v>156</v>
      </c>
      <c r="E434" s="148" t="s">
        <v>496</v>
      </c>
      <c r="F434" s="149" t="s">
        <v>497</v>
      </c>
      <c r="G434" s="150" t="s">
        <v>196</v>
      </c>
      <c r="H434" s="151">
        <v>9.5470000000000006</v>
      </c>
      <c r="I434" s="152"/>
      <c r="J434" s="153">
        <f>ROUND(I434*H434,2)</f>
        <v>0</v>
      </c>
      <c r="K434" s="149" t="s">
        <v>160</v>
      </c>
      <c r="L434" s="30"/>
      <c r="M434" s="154" t="s">
        <v>1</v>
      </c>
      <c r="N434" s="155" t="s">
        <v>38</v>
      </c>
      <c r="O434" s="49"/>
      <c r="P434" s="156">
        <f>O434*H434</f>
        <v>0</v>
      </c>
      <c r="Q434" s="156">
        <v>0</v>
      </c>
      <c r="R434" s="156">
        <f>Q434*H434</f>
        <v>0</v>
      </c>
      <c r="S434" s="156">
        <v>0</v>
      </c>
      <c r="T434" s="157">
        <f>S434*H434</f>
        <v>0</v>
      </c>
      <c r="AR434" s="16" t="s">
        <v>161</v>
      </c>
      <c r="AT434" s="16" t="s">
        <v>156</v>
      </c>
      <c r="AU434" s="16" t="s">
        <v>77</v>
      </c>
      <c r="AY434" s="16" t="s">
        <v>154</v>
      </c>
      <c r="BE434" s="158">
        <f>IF(N434="základní",J434,0)</f>
        <v>0</v>
      </c>
      <c r="BF434" s="158">
        <f>IF(N434="snížená",J434,0)</f>
        <v>0</v>
      </c>
      <c r="BG434" s="158">
        <f>IF(N434="zákl. přenesená",J434,0)</f>
        <v>0</v>
      </c>
      <c r="BH434" s="158">
        <f>IF(N434="sníž. přenesená",J434,0)</f>
        <v>0</v>
      </c>
      <c r="BI434" s="158">
        <f>IF(N434="nulová",J434,0)</f>
        <v>0</v>
      </c>
      <c r="BJ434" s="16" t="s">
        <v>75</v>
      </c>
      <c r="BK434" s="158">
        <f>ROUND(I434*H434,2)</f>
        <v>0</v>
      </c>
      <c r="BL434" s="16" t="s">
        <v>161</v>
      </c>
      <c r="BM434" s="16" t="s">
        <v>498</v>
      </c>
    </row>
    <row r="435" spans="2:65" s="11" customFormat="1" ht="22.8" customHeight="1">
      <c r="B435" s="133"/>
      <c r="D435" s="134" t="s">
        <v>66</v>
      </c>
      <c r="E435" s="144" t="s">
        <v>499</v>
      </c>
      <c r="F435" s="144" t="s">
        <v>500</v>
      </c>
      <c r="I435" s="136"/>
      <c r="J435" s="145">
        <f>BK435</f>
        <v>0</v>
      </c>
      <c r="L435" s="133"/>
      <c r="M435" s="138"/>
      <c r="N435" s="139"/>
      <c r="O435" s="139"/>
      <c r="P435" s="140">
        <f>P436</f>
        <v>0</v>
      </c>
      <c r="Q435" s="139"/>
      <c r="R435" s="140">
        <f>R436</f>
        <v>0</v>
      </c>
      <c r="S435" s="139"/>
      <c r="T435" s="141">
        <f>T436</f>
        <v>0</v>
      </c>
      <c r="AR435" s="134" t="s">
        <v>75</v>
      </c>
      <c r="AT435" s="142" t="s">
        <v>66</v>
      </c>
      <c r="AU435" s="142" t="s">
        <v>75</v>
      </c>
      <c r="AY435" s="134" t="s">
        <v>154</v>
      </c>
      <c r="BK435" s="143">
        <f>BK436</f>
        <v>0</v>
      </c>
    </row>
    <row r="436" spans="2:65" s="1" customFormat="1" ht="16.5" customHeight="1">
      <c r="B436" s="146"/>
      <c r="C436" s="147" t="s">
        <v>501</v>
      </c>
      <c r="D436" s="147" t="s">
        <v>156</v>
      </c>
      <c r="E436" s="148" t="s">
        <v>502</v>
      </c>
      <c r="F436" s="149" t="s">
        <v>503</v>
      </c>
      <c r="G436" s="150" t="s">
        <v>196</v>
      </c>
      <c r="H436" s="151">
        <v>2033.021</v>
      </c>
      <c r="I436" s="152"/>
      <c r="J436" s="153">
        <f>ROUND(I436*H436,2)</f>
        <v>0</v>
      </c>
      <c r="K436" s="149" t="s">
        <v>160</v>
      </c>
      <c r="L436" s="30"/>
      <c r="M436" s="154" t="s">
        <v>1</v>
      </c>
      <c r="N436" s="155" t="s">
        <v>38</v>
      </c>
      <c r="O436" s="49"/>
      <c r="P436" s="156">
        <f>O436*H436</f>
        <v>0</v>
      </c>
      <c r="Q436" s="156">
        <v>0</v>
      </c>
      <c r="R436" s="156">
        <f>Q436*H436</f>
        <v>0</v>
      </c>
      <c r="S436" s="156">
        <v>0</v>
      </c>
      <c r="T436" s="157">
        <f>S436*H436</f>
        <v>0</v>
      </c>
      <c r="AR436" s="16" t="s">
        <v>161</v>
      </c>
      <c r="AT436" s="16" t="s">
        <v>156</v>
      </c>
      <c r="AU436" s="16" t="s">
        <v>77</v>
      </c>
      <c r="AY436" s="16" t="s">
        <v>154</v>
      </c>
      <c r="BE436" s="158">
        <f>IF(N436="základní",J436,0)</f>
        <v>0</v>
      </c>
      <c r="BF436" s="158">
        <f>IF(N436="snížená",J436,0)</f>
        <v>0</v>
      </c>
      <c r="BG436" s="158">
        <f>IF(N436="zákl. přenesená",J436,0)</f>
        <v>0</v>
      </c>
      <c r="BH436" s="158">
        <f>IF(N436="sníž. přenesená",J436,0)</f>
        <v>0</v>
      </c>
      <c r="BI436" s="158">
        <f>IF(N436="nulová",J436,0)</f>
        <v>0</v>
      </c>
      <c r="BJ436" s="16" t="s">
        <v>75</v>
      </c>
      <c r="BK436" s="158">
        <f>ROUND(I436*H436,2)</f>
        <v>0</v>
      </c>
      <c r="BL436" s="16" t="s">
        <v>161</v>
      </c>
      <c r="BM436" s="16" t="s">
        <v>504</v>
      </c>
    </row>
    <row r="437" spans="2:65" s="11" customFormat="1" ht="25.95" customHeight="1">
      <c r="B437" s="133"/>
      <c r="D437" s="134" t="s">
        <v>66</v>
      </c>
      <c r="E437" s="135" t="s">
        <v>505</v>
      </c>
      <c r="F437" s="135" t="s">
        <v>506</v>
      </c>
      <c r="I437" s="136"/>
      <c r="J437" s="137">
        <f>BK437</f>
        <v>0</v>
      </c>
      <c r="L437" s="133"/>
      <c r="M437" s="138"/>
      <c r="N437" s="139"/>
      <c r="O437" s="139"/>
      <c r="P437" s="140">
        <f>P438+P466+P500+P541+P551+P554+P559+P606+P620</f>
        <v>0</v>
      </c>
      <c r="Q437" s="139"/>
      <c r="R437" s="140">
        <f>R438+R466+R500+R541+R551+R554+R559+R606+R620</f>
        <v>129.80281742</v>
      </c>
      <c r="S437" s="139"/>
      <c r="T437" s="141">
        <f>T438+T466+T500+T541+T551+T554+T559+T606+T620</f>
        <v>0</v>
      </c>
      <c r="AR437" s="134" t="s">
        <v>77</v>
      </c>
      <c r="AT437" s="142" t="s">
        <v>66</v>
      </c>
      <c r="AU437" s="142" t="s">
        <v>67</v>
      </c>
      <c r="AY437" s="134" t="s">
        <v>154</v>
      </c>
      <c r="BK437" s="143">
        <f>BK438+BK466+BK500+BK541+BK551+BK554+BK559+BK606+BK620</f>
        <v>0</v>
      </c>
    </row>
    <row r="438" spans="2:65" s="11" customFormat="1" ht="22.8" customHeight="1">
      <c r="B438" s="133"/>
      <c r="D438" s="134" t="s">
        <v>66</v>
      </c>
      <c r="E438" s="144" t="s">
        <v>507</v>
      </c>
      <c r="F438" s="144" t="s">
        <v>508</v>
      </c>
      <c r="I438" s="136"/>
      <c r="J438" s="145">
        <f>BK438</f>
        <v>0</v>
      </c>
      <c r="L438" s="133"/>
      <c r="M438" s="138"/>
      <c r="N438" s="139"/>
      <c r="O438" s="139"/>
      <c r="P438" s="140">
        <f>SUM(P439:P465)</f>
        <v>0</v>
      </c>
      <c r="Q438" s="139"/>
      <c r="R438" s="140">
        <f>SUM(R439:R465)</f>
        <v>15.6251423</v>
      </c>
      <c r="S438" s="139"/>
      <c r="T438" s="141">
        <f>SUM(T439:T465)</f>
        <v>0</v>
      </c>
      <c r="AR438" s="134" t="s">
        <v>77</v>
      </c>
      <c r="AT438" s="142" t="s">
        <v>66</v>
      </c>
      <c r="AU438" s="142" t="s">
        <v>75</v>
      </c>
      <c r="AY438" s="134" t="s">
        <v>154</v>
      </c>
      <c r="BK438" s="143">
        <f>SUM(BK439:BK465)</f>
        <v>0</v>
      </c>
    </row>
    <row r="439" spans="2:65" s="1" customFormat="1" ht="16.5" customHeight="1">
      <c r="B439" s="146"/>
      <c r="C439" s="147" t="s">
        <v>509</v>
      </c>
      <c r="D439" s="147" t="s">
        <v>156</v>
      </c>
      <c r="E439" s="148" t="s">
        <v>510</v>
      </c>
      <c r="F439" s="149" t="s">
        <v>511</v>
      </c>
      <c r="G439" s="150" t="s">
        <v>203</v>
      </c>
      <c r="H439" s="151">
        <v>1188.25</v>
      </c>
      <c r="I439" s="152"/>
      <c r="J439" s="153">
        <f>ROUND(I439*H439,2)</f>
        <v>0</v>
      </c>
      <c r="K439" s="149" t="s">
        <v>160</v>
      </c>
      <c r="L439" s="30"/>
      <c r="M439" s="154" t="s">
        <v>1</v>
      </c>
      <c r="N439" s="155" t="s">
        <v>38</v>
      </c>
      <c r="O439" s="49"/>
      <c r="P439" s="156">
        <f>O439*H439</f>
        <v>0</v>
      </c>
      <c r="Q439" s="156">
        <v>0</v>
      </c>
      <c r="R439" s="156">
        <f>Q439*H439</f>
        <v>0</v>
      </c>
      <c r="S439" s="156">
        <v>0</v>
      </c>
      <c r="T439" s="157">
        <f>S439*H439</f>
        <v>0</v>
      </c>
      <c r="AR439" s="16" t="s">
        <v>249</v>
      </c>
      <c r="AT439" s="16" t="s">
        <v>156</v>
      </c>
      <c r="AU439" s="16" t="s">
        <v>77</v>
      </c>
      <c r="AY439" s="16" t="s">
        <v>154</v>
      </c>
      <c r="BE439" s="158">
        <f>IF(N439="základní",J439,0)</f>
        <v>0</v>
      </c>
      <c r="BF439" s="158">
        <f>IF(N439="snížená",J439,0)</f>
        <v>0</v>
      </c>
      <c r="BG439" s="158">
        <f>IF(N439="zákl. přenesená",J439,0)</f>
        <v>0</v>
      </c>
      <c r="BH439" s="158">
        <f>IF(N439="sníž. přenesená",J439,0)</f>
        <v>0</v>
      </c>
      <c r="BI439" s="158">
        <f>IF(N439="nulová",J439,0)</f>
        <v>0</v>
      </c>
      <c r="BJ439" s="16" t="s">
        <v>75</v>
      </c>
      <c r="BK439" s="158">
        <f>ROUND(I439*H439,2)</f>
        <v>0</v>
      </c>
      <c r="BL439" s="16" t="s">
        <v>249</v>
      </c>
      <c r="BM439" s="16" t="s">
        <v>512</v>
      </c>
    </row>
    <row r="440" spans="2:65" s="12" customFormat="1" ht="10.199999999999999">
      <c r="B440" s="159"/>
      <c r="D440" s="160" t="s">
        <v>172</v>
      </c>
      <c r="E440" s="161" t="s">
        <v>1</v>
      </c>
      <c r="F440" s="162" t="s">
        <v>366</v>
      </c>
      <c r="H440" s="161" t="s">
        <v>1</v>
      </c>
      <c r="I440" s="163"/>
      <c r="L440" s="159"/>
      <c r="M440" s="164"/>
      <c r="N440" s="165"/>
      <c r="O440" s="165"/>
      <c r="P440" s="165"/>
      <c r="Q440" s="165"/>
      <c r="R440" s="165"/>
      <c r="S440" s="165"/>
      <c r="T440" s="166"/>
      <c r="AT440" s="161" t="s">
        <v>172</v>
      </c>
      <c r="AU440" s="161" t="s">
        <v>77</v>
      </c>
      <c r="AV440" s="12" t="s">
        <v>75</v>
      </c>
      <c r="AW440" s="12" t="s">
        <v>30</v>
      </c>
      <c r="AX440" s="12" t="s">
        <v>67</v>
      </c>
      <c r="AY440" s="161" t="s">
        <v>154</v>
      </c>
    </row>
    <row r="441" spans="2:65" s="13" customFormat="1" ht="10.199999999999999">
      <c r="B441" s="167"/>
      <c r="D441" s="160" t="s">
        <v>172</v>
      </c>
      <c r="E441" s="168" t="s">
        <v>1</v>
      </c>
      <c r="F441" s="169" t="s">
        <v>400</v>
      </c>
      <c r="H441" s="170">
        <v>1188.25</v>
      </c>
      <c r="I441" s="171"/>
      <c r="L441" s="167"/>
      <c r="M441" s="172"/>
      <c r="N441" s="173"/>
      <c r="O441" s="173"/>
      <c r="P441" s="173"/>
      <c r="Q441" s="173"/>
      <c r="R441" s="173"/>
      <c r="S441" s="173"/>
      <c r="T441" s="174"/>
      <c r="AT441" s="168" t="s">
        <v>172</v>
      </c>
      <c r="AU441" s="168" t="s">
        <v>77</v>
      </c>
      <c r="AV441" s="13" t="s">
        <v>77</v>
      </c>
      <c r="AW441" s="13" t="s">
        <v>30</v>
      </c>
      <c r="AX441" s="13" t="s">
        <v>67</v>
      </c>
      <c r="AY441" s="168" t="s">
        <v>154</v>
      </c>
    </row>
    <row r="442" spans="2:65" s="14" customFormat="1" ht="10.199999999999999">
      <c r="B442" s="175"/>
      <c r="D442" s="160" t="s">
        <v>172</v>
      </c>
      <c r="E442" s="176" t="s">
        <v>1</v>
      </c>
      <c r="F442" s="177" t="s">
        <v>175</v>
      </c>
      <c r="H442" s="178">
        <v>1188.25</v>
      </c>
      <c r="I442" s="179"/>
      <c r="L442" s="175"/>
      <c r="M442" s="180"/>
      <c r="N442" s="181"/>
      <c r="O442" s="181"/>
      <c r="P442" s="181"/>
      <c r="Q442" s="181"/>
      <c r="R442" s="181"/>
      <c r="S442" s="181"/>
      <c r="T442" s="182"/>
      <c r="AT442" s="176" t="s">
        <v>172</v>
      </c>
      <c r="AU442" s="176" t="s">
        <v>77</v>
      </c>
      <c r="AV442" s="14" t="s">
        <v>161</v>
      </c>
      <c r="AW442" s="14" t="s">
        <v>30</v>
      </c>
      <c r="AX442" s="14" t="s">
        <v>75</v>
      </c>
      <c r="AY442" s="176" t="s">
        <v>154</v>
      </c>
    </row>
    <row r="443" spans="2:65" s="1" customFormat="1" ht="16.5" customHeight="1">
      <c r="B443" s="146"/>
      <c r="C443" s="183" t="s">
        <v>393</v>
      </c>
      <c r="D443" s="183" t="s">
        <v>228</v>
      </c>
      <c r="E443" s="184" t="s">
        <v>513</v>
      </c>
      <c r="F443" s="185" t="s">
        <v>514</v>
      </c>
      <c r="G443" s="186" t="s">
        <v>196</v>
      </c>
      <c r="H443" s="187">
        <v>0.35599999999999998</v>
      </c>
      <c r="I443" s="188"/>
      <c r="J443" s="189">
        <f>ROUND(I443*H443,2)</f>
        <v>0</v>
      </c>
      <c r="K443" s="185" t="s">
        <v>160</v>
      </c>
      <c r="L443" s="190"/>
      <c r="M443" s="191" t="s">
        <v>1</v>
      </c>
      <c r="N443" s="192" t="s">
        <v>38</v>
      </c>
      <c r="O443" s="49"/>
      <c r="P443" s="156">
        <f>O443*H443</f>
        <v>0</v>
      </c>
      <c r="Q443" s="156">
        <v>1</v>
      </c>
      <c r="R443" s="156">
        <f>Q443*H443</f>
        <v>0.35599999999999998</v>
      </c>
      <c r="S443" s="156">
        <v>0</v>
      </c>
      <c r="T443" s="157">
        <f>S443*H443</f>
        <v>0</v>
      </c>
      <c r="AR443" s="16" t="s">
        <v>347</v>
      </c>
      <c r="AT443" s="16" t="s">
        <v>228</v>
      </c>
      <c r="AU443" s="16" t="s">
        <v>77</v>
      </c>
      <c r="AY443" s="16" t="s">
        <v>154</v>
      </c>
      <c r="BE443" s="158">
        <f>IF(N443="základní",J443,0)</f>
        <v>0</v>
      </c>
      <c r="BF443" s="158">
        <f>IF(N443="snížená",J443,0)</f>
        <v>0</v>
      </c>
      <c r="BG443" s="158">
        <f>IF(N443="zákl. přenesená",J443,0)</f>
        <v>0</v>
      </c>
      <c r="BH443" s="158">
        <f>IF(N443="sníž. přenesená",J443,0)</f>
        <v>0</v>
      </c>
      <c r="BI443" s="158">
        <f>IF(N443="nulová",J443,0)</f>
        <v>0</v>
      </c>
      <c r="BJ443" s="16" t="s">
        <v>75</v>
      </c>
      <c r="BK443" s="158">
        <f>ROUND(I443*H443,2)</f>
        <v>0</v>
      </c>
      <c r="BL443" s="16" t="s">
        <v>249</v>
      </c>
      <c r="BM443" s="16" t="s">
        <v>515</v>
      </c>
    </row>
    <row r="444" spans="2:65" s="13" customFormat="1" ht="10.199999999999999">
      <c r="B444" s="167"/>
      <c r="D444" s="160" t="s">
        <v>172</v>
      </c>
      <c r="F444" s="169" t="s">
        <v>516</v>
      </c>
      <c r="H444" s="170">
        <v>0.35599999999999998</v>
      </c>
      <c r="I444" s="171"/>
      <c r="L444" s="167"/>
      <c r="M444" s="172"/>
      <c r="N444" s="173"/>
      <c r="O444" s="173"/>
      <c r="P444" s="173"/>
      <c r="Q444" s="173"/>
      <c r="R444" s="173"/>
      <c r="S444" s="173"/>
      <c r="T444" s="174"/>
      <c r="AT444" s="168" t="s">
        <v>172</v>
      </c>
      <c r="AU444" s="168" t="s">
        <v>77</v>
      </c>
      <c r="AV444" s="13" t="s">
        <v>77</v>
      </c>
      <c r="AW444" s="13" t="s">
        <v>3</v>
      </c>
      <c r="AX444" s="13" t="s">
        <v>75</v>
      </c>
      <c r="AY444" s="168" t="s">
        <v>154</v>
      </c>
    </row>
    <row r="445" spans="2:65" s="1" customFormat="1" ht="16.5" customHeight="1">
      <c r="B445" s="146"/>
      <c r="C445" s="147" t="s">
        <v>517</v>
      </c>
      <c r="D445" s="147" t="s">
        <v>156</v>
      </c>
      <c r="E445" s="148" t="s">
        <v>518</v>
      </c>
      <c r="F445" s="149" t="s">
        <v>519</v>
      </c>
      <c r="G445" s="150" t="s">
        <v>203</v>
      </c>
      <c r="H445" s="151">
        <v>175.1</v>
      </c>
      <c r="I445" s="152"/>
      <c r="J445" s="153">
        <f>ROUND(I445*H445,2)</f>
        <v>0</v>
      </c>
      <c r="K445" s="149" t="s">
        <v>160</v>
      </c>
      <c r="L445" s="30"/>
      <c r="M445" s="154" t="s">
        <v>1</v>
      </c>
      <c r="N445" s="155" t="s">
        <v>38</v>
      </c>
      <c r="O445" s="49"/>
      <c r="P445" s="156">
        <f>O445*H445</f>
        <v>0</v>
      </c>
      <c r="Q445" s="156">
        <v>0</v>
      </c>
      <c r="R445" s="156">
        <f>Q445*H445</f>
        <v>0</v>
      </c>
      <c r="S445" s="156">
        <v>0</v>
      </c>
      <c r="T445" s="157">
        <f>S445*H445</f>
        <v>0</v>
      </c>
      <c r="AR445" s="16" t="s">
        <v>249</v>
      </c>
      <c r="AT445" s="16" t="s">
        <v>156</v>
      </c>
      <c r="AU445" s="16" t="s">
        <v>77</v>
      </c>
      <c r="AY445" s="16" t="s">
        <v>154</v>
      </c>
      <c r="BE445" s="158">
        <f>IF(N445="základní",J445,0)</f>
        <v>0</v>
      </c>
      <c r="BF445" s="158">
        <f>IF(N445="snížená",J445,0)</f>
        <v>0</v>
      </c>
      <c r="BG445" s="158">
        <f>IF(N445="zákl. přenesená",J445,0)</f>
        <v>0</v>
      </c>
      <c r="BH445" s="158">
        <f>IF(N445="sníž. přenesená",J445,0)</f>
        <v>0</v>
      </c>
      <c r="BI445" s="158">
        <f>IF(N445="nulová",J445,0)</f>
        <v>0</v>
      </c>
      <c r="BJ445" s="16" t="s">
        <v>75</v>
      </c>
      <c r="BK445" s="158">
        <f>ROUND(I445*H445,2)</f>
        <v>0</v>
      </c>
      <c r="BL445" s="16" t="s">
        <v>249</v>
      </c>
      <c r="BM445" s="16" t="s">
        <v>520</v>
      </c>
    </row>
    <row r="446" spans="2:65" s="12" customFormat="1" ht="10.199999999999999">
      <c r="B446" s="159"/>
      <c r="D446" s="160" t="s">
        <v>172</v>
      </c>
      <c r="E446" s="161" t="s">
        <v>1</v>
      </c>
      <c r="F446" s="162" t="s">
        <v>366</v>
      </c>
      <c r="H446" s="161" t="s">
        <v>1</v>
      </c>
      <c r="I446" s="163"/>
      <c r="L446" s="159"/>
      <c r="M446" s="164"/>
      <c r="N446" s="165"/>
      <c r="O446" s="165"/>
      <c r="P446" s="165"/>
      <c r="Q446" s="165"/>
      <c r="R446" s="165"/>
      <c r="S446" s="165"/>
      <c r="T446" s="166"/>
      <c r="AT446" s="161" t="s">
        <v>172</v>
      </c>
      <c r="AU446" s="161" t="s">
        <v>77</v>
      </c>
      <c r="AV446" s="12" t="s">
        <v>75</v>
      </c>
      <c r="AW446" s="12" t="s">
        <v>30</v>
      </c>
      <c r="AX446" s="12" t="s">
        <v>67</v>
      </c>
      <c r="AY446" s="161" t="s">
        <v>154</v>
      </c>
    </row>
    <row r="447" spans="2:65" s="13" customFormat="1" ht="10.199999999999999">
      <c r="B447" s="167"/>
      <c r="D447" s="160" t="s">
        <v>172</v>
      </c>
      <c r="E447" s="168" t="s">
        <v>1</v>
      </c>
      <c r="F447" s="169" t="s">
        <v>521</v>
      </c>
      <c r="H447" s="170">
        <v>175.1</v>
      </c>
      <c r="I447" s="171"/>
      <c r="L447" s="167"/>
      <c r="M447" s="172"/>
      <c r="N447" s="173"/>
      <c r="O447" s="173"/>
      <c r="P447" s="173"/>
      <c r="Q447" s="173"/>
      <c r="R447" s="173"/>
      <c r="S447" s="173"/>
      <c r="T447" s="174"/>
      <c r="AT447" s="168" t="s">
        <v>172</v>
      </c>
      <c r="AU447" s="168" t="s">
        <v>77</v>
      </c>
      <c r="AV447" s="13" t="s">
        <v>77</v>
      </c>
      <c r="AW447" s="13" t="s">
        <v>30</v>
      </c>
      <c r="AX447" s="13" t="s">
        <v>67</v>
      </c>
      <c r="AY447" s="168" t="s">
        <v>154</v>
      </c>
    </row>
    <row r="448" spans="2:65" s="14" customFormat="1" ht="10.199999999999999">
      <c r="B448" s="175"/>
      <c r="D448" s="160" t="s">
        <v>172</v>
      </c>
      <c r="E448" s="176" t="s">
        <v>1</v>
      </c>
      <c r="F448" s="177" t="s">
        <v>175</v>
      </c>
      <c r="H448" s="178">
        <v>175.1</v>
      </c>
      <c r="I448" s="179"/>
      <c r="L448" s="175"/>
      <c r="M448" s="180"/>
      <c r="N448" s="181"/>
      <c r="O448" s="181"/>
      <c r="P448" s="181"/>
      <c r="Q448" s="181"/>
      <c r="R448" s="181"/>
      <c r="S448" s="181"/>
      <c r="T448" s="182"/>
      <c r="AT448" s="176" t="s">
        <v>172</v>
      </c>
      <c r="AU448" s="176" t="s">
        <v>77</v>
      </c>
      <c r="AV448" s="14" t="s">
        <v>161</v>
      </c>
      <c r="AW448" s="14" t="s">
        <v>30</v>
      </c>
      <c r="AX448" s="14" t="s">
        <v>75</v>
      </c>
      <c r="AY448" s="176" t="s">
        <v>154</v>
      </c>
    </row>
    <row r="449" spans="2:65" s="1" customFormat="1" ht="16.5" customHeight="1">
      <c r="B449" s="146"/>
      <c r="C449" s="183" t="s">
        <v>522</v>
      </c>
      <c r="D449" s="183" t="s">
        <v>228</v>
      </c>
      <c r="E449" s="184" t="s">
        <v>513</v>
      </c>
      <c r="F449" s="185" t="s">
        <v>514</v>
      </c>
      <c r="G449" s="186" t="s">
        <v>196</v>
      </c>
      <c r="H449" s="187">
        <v>6.0999999999999999E-2</v>
      </c>
      <c r="I449" s="188"/>
      <c r="J449" s="189">
        <f>ROUND(I449*H449,2)</f>
        <v>0</v>
      </c>
      <c r="K449" s="185" t="s">
        <v>160</v>
      </c>
      <c r="L449" s="190"/>
      <c r="M449" s="191" t="s">
        <v>1</v>
      </c>
      <c r="N449" s="192" t="s">
        <v>38</v>
      </c>
      <c r="O449" s="49"/>
      <c r="P449" s="156">
        <f>O449*H449</f>
        <v>0</v>
      </c>
      <c r="Q449" s="156">
        <v>1</v>
      </c>
      <c r="R449" s="156">
        <f>Q449*H449</f>
        <v>6.0999999999999999E-2</v>
      </c>
      <c r="S449" s="156">
        <v>0</v>
      </c>
      <c r="T449" s="157">
        <f>S449*H449</f>
        <v>0</v>
      </c>
      <c r="AR449" s="16" t="s">
        <v>347</v>
      </c>
      <c r="AT449" s="16" t="s">
        <v>228</v>
      </c>
      <c r="AU449" s="16" t="s">
        <v>77</v>
      </c>
      <c r="AY449" s="16" t="s">
        <v>154</v>
      </c>
      <c r="BE449" s="158">
        <f>IF(N449="základní",J449,0)</f>
        <v>0</v>
      </c>
      <c r="BF449" s="158">
        <f>IF(N449="snížená",J449,0)</f>
        <v>0</v>
      </c>
      <c r="BG449" s="158">
        <f>IF(N449="zákl. přenesená",J449,0)</f>
        <v>0</v>
      </c>
      <c r="BH449" s="158">
        <f>IF(N449="sníž. přenesená",J449,0)</f>
        <v>0</v>
      </c>
      <c r="BI449" s="158">
        <f>IF(N449="nulová",J449,0)</f>
        <v>0</v>
      </c>
      <c r="BJ449" s="16" t="s">
        <v>75</v>
      </c>
      <c r="BK449" s="158">
        <f>ROUND(I449*H449,2)</f>
        <v>0</v>
      </c>
      <c r="BL449" s="16" t="s">
        <v>249</v>
      </c>
      <c r="BM449" s="16" t="s">
        <v>523</v>
      </c>
    </row>
    <row r="450" spans="2:65" s="13" customFormat="1" ht="10.199999999999999">
      <c r="B450" s="167"/>
      <c r="D450" s="160" t="s">
        <v>172</v>
      </c>
      <c r="F450" s="169" t="s">
        <v>524</v>
      </c>
      <c r="H450" s="170">
        <v>6.0999999999999999E-2</v>
      </c>
      <c r="I450" s="171"/>
      <c r="L450" s="167"/>
      <c r="M450" s="172"/>
      <c r="N450" s="173"/>
      <c r="O450" s="173"/>
      <c r="P450" s="173"/>
      <c r="Q450" s="173"/>
      <c r="R450" s="173"/>
      <c r="S450" s="173"/>
      <c r="T450" s="174"/>
      <c r="AT450" s="168" t="s">
        <v>172</v>
      </c>
      <c r="AU450" s="168" t="s">
        <v>77</v>
      </c>
      <c r="AV450" s="13" t="s">
        <v>77</v>
      </c>
      <c r="AW450" s="13" t="s">
        <v>3</v>
      </c>
      <c r="AX450" s="13" t="s">
        <v>75</v>
      </c>
      <c r="AY450" s="168" t="s">
        <v>154</v>
      </c>
    </row>
    <row r="451" spans="2:65" s="1" customFormat="1" ht="16.5" customHeight="1">
      <c r="B451" s="146"/>
      <c r="C451" s="147" t="s">
        <v>525</v>
      </c>
      <c r="D451" s="147" t="s">
        <v>156</v>
      </c>
      <c r="E451" s="148" t="s">
        <v>526</v>
      </c>
      <c r="F451" s="149" t="s">
        <v>527</v>
      </c>
      <c r="G451" s="150" t="s">
        <v>203</v>
      </c>
      <c r="H451" s="151">
        <v>2376.5</v>
      </c>
      <c r="I451" s="152"/>
      <c r="J451" s="153">
        <f>ROUND(I451*H451,2)</f>
        <v>0</v>
      </c>
      <c r="K451" s="149" t="s">
        <v>160</v>
      </c>
      <c r="L451" s="30"/>
      <c r="M451" s="154" t="s">
        <v>1</v>
      </c>
      <c r="N451" s="155" t="s">
        <v>38</v>
      </c>
      <c r="O451" s="49"/>
      <c r="P451" s="156">
        <f>O451*H451</f>
        <v>0</v>
      </c>
      <c r="Q451" s="156">
        <v>4.0000000000000002E-4</v>
      </c>
      <c r="R451" s="156">
        <f>Q451*H451</f>
        <v>0.9506</v>
      </c>
      <c r="S451" s="156">
        <v>0</v>
      </c>
      <c r="T451" s="157">
        <f>S451*H451</f>
        <v>0</v>
      </c>
      <c r="AR451" s="16" t="s">
        <v>249</v>
      </c>
      <c r="AT451" s="16" t="s">
        <v>156</v>
      </c>
      <c r="AU451" s="16" t="s">
        <v>77</v>
      </c>
      <c r="AY451" s="16" t="s">
        <v>154</v>
      </c>
      <c r="BE451" s="158">
        <f>IF(N451="základní",J451,0)</f>
        <v>0</v>
      </c>
      <c r="BF451" s="158">
        <f>IF(N451="snížená",J451,0)</f>
        <v>0</v>
      </c>
      <c r="BG451" s="158">
        <f>IF(N451="zákl. přenesená",J451,0)</f>
        <v>0</v>
      </c>
      <c r="BH451" s="158">
        <f>IF(N451="sníž. přenesená",J451,0)</f>
        <v>0</v>
      </c>
      <c r="BI451" s="158">
        <f>IF(N451="nulová",J451,0)</f>
        <v>0</v>
      </c>
      <c r="BJ451" s="16" t="s">
        <v>75</v>
      </c>
      <c r="BK451" s="158">
        <f>ROUND(I451*H451,2)</f>
        <v>0</v>
      </c>
      <c r="BL451" s="16" t="s">
        <v>249</v>
      </c>
      <c r="BM451" s="16" t="s">
        <v>528</v>
      </c>
    </row>
    <row r="452" spans="2:65" s="12" customFormat="1" ht="10.199999999999999">
      <c r="B452" s="159"/>
      <c r="D452" s="160" t="s">
        <v>172</v>
      </c>
      <c r="E452" s="161" t="s">
        <v>1</v>
      </c>
      <c r="F452" s="162" t="s">
        <v>366</v>
      </c>
      <c r="H452" s="161" t="s">
        <v>1</v>
      </c>
      <c r="I452" s="163"/>
      <c r="L452" s="159"/>
      <c r="M452" s="164"/>
      <c r="N452" s="165"/>
      <c r="O452" s="165"/>
      <c r="P452" s="165"/>
      <c r="Q452" s="165"/>
      <c r="R452" s="165"/>
      <c r="S452" s="165"/>
      <c r="T452" s="166"/>
      <c r="AT452" s="161" t="s">
        <v>172</v>
      </c>
      <c r="AU452" s="161" t="s">
        <v>77</v>
      </c>
      <c r="AV452" s="12" t="s">
        <v>75</v>
      </c>
      <c r="AW452" s="12" t="s">
        <v>30</v>
      </c>
      <c r="AX452" s="12" t="s">
        <v>67</v>
      </c>
      <c r="AY452" s="161" t="s">
        <v>154</v>
      </c>
    </row>
    <row r="453" spans="2:65" s="13" customFormat="1" ht="10.199999999999999">
      <c r="B453" s="167"/>
      <c r="D453" s="160" t="s">
        <v>172</v>
      </c>
      <c r="E453" s="168" t="s">
        <v>1</v>
      </c>
      <c r="F453" s="169" t="s">
        <v>529</v>
      </c>
      <c r="H453" s="170">
        <v>2376.5</v>
      </c>
      <c r="I453" s="171"/>
      <c r="L453" s="167"/>
      <c r="M453" s="172"/>
      <c r="N453" s="173"/>
      <c r="O453" s="173"/>
      <c r="P453" s="173"/>
      <c r="Q453" s="173"/>
      <c r="R453" s="173"/>
      <c r="S453" s="173"/>
      <c r="T453" s="174"/>
      <c r="AT453" s="168" t="s">
        <v>172</v>
      </c>
      <c r="AU453" s="168" t="s">
        <v>77</v>
      </c>
      <c r="AV453" s="13" t="s">
        <v>77</v>
      </c>
      <c r="AW453" s="13" t="s">
        <v>30</v>
      </c>
      <c r="AX453" s="13" t="s">
        <v>67</v>
      </c>
      <c r="AY453" s="168" t="s">
        <v>154</v>
      </c>
    </row>
    <row r="454" spans="2:65" s="14" customFormat="1" ht="10.199999999999999">
      <c r="B454" s="175"/>
      <c r="D454" s="160" t="s">
        <v>172</v>
      </c>
      <c r="E454" s="176" t="s">
        <v>1</v>
      </c>
      <c r="F454" s="177" t="s">
        <v>175</v>
      </c>
      <c r="H454" s="178">
        <v>2376.5</v>
      </c>
      <c r="I454" s="179"/>
      <c r="L454" s="175"/>
      <c r="M454" s="180"/>
      <c r="N454" s="181"/>
      <c r="O454" s="181"/>
      <c r="P454" s="181"/>
      <c r="Q454" s="181"/>
      <c r="R454" s="181"/>
      <c r="S454" s="181"/>
      <c r="T454" s="182"/>
      <c r="AT454" s="176" t="s">
        <v>172</v>
      </c>
      <c r="AU454" s="176" t="s">
        <v>77</v>
      </c>
      <c r="AV454" s="14" t="s">
        <v>161</v>
      </c>
      <c r="AW454" s="14" t="s">
        <v>30</v>
      </c>
      <c r="AX454" s="14" t="s">
        <v>75</v>
      </c>
      <c r="AY454" s="176" t="s">
        <v>154</v>
      </c>
    </row>
    <row r="455" spans="2:65" s="1" customFormat="1" ht="16.5" customHeight="1">
      <c r="B455" s="146"/>
      <c r="C455" s="183" t="s">
        <v>530</v>
      </c>
      <c r="D455" s="183" t="s">
        <v>228</v>
      </c>
      <c r="E455" s="184" t="s">
        <v>531</v>
      </c>
      <c r="F455" s="185" t="s">
        <v>532</v>
      </c>
      <c r="G455" s="186" t="s">
        <v>203</v>
      </c>
      <c r="H455" s="187">
        <v>1366.4880000000001</v>
      </c>
      <c r="I455" s="188"/>
      <c r="J455" s="189">
        <f>ROUND(I455*H455,2)</f>
        <v>0</v>
      </c>
      <c r="K455" s="185" t="s">
        <v>160</v>
      </c>
      <c r="L455" s="190"/>
      <c r="M455" s="191" t="s">
        <v>1</v>
      </c>
      <c r="N455" s="192" t="s">
        <v>38</v>
      </c>
      <c r="O455" s="49"/>
      <c r="P455" s="156">
        <f>O455*H455</f>
        <v>0</v>
      </c>
      <c r="Q455" s="156">
        <v>4.1000000000000003E-3</v>
      </c>
      <c r="R455" s="156">
        <f>Q455*H455</f>
        <v>5.6026008000000003</v>
      </c>
      <c r="S455" s="156">
        <v>0</v>
      </c>
      <c r="T455" s="157">
        <f>S455*H455</f>
        <v>0</v>
      </c>
      <c r="AR455" s="16" t="s">
        <v>347</v>
      </c>
      <c r="AT455" s="16" t="s">
        <v>228</v>
      </c>
      <c r="AU455" s="16" t="s">
        <v>77</v>
      </c>
      <c r="AY455" s="16" t="s">
        <v>154</v>
      </c>
      <c r="BE455" s="158">
        <f>IF(N455="základní",J455,0)</f>
        <v>0</v>
      </c>
      <c r="BF455" s="158">
        <f>IF(N455="snížená",J455,0)</f>
        <v>0</v>
      </c>
      <c r="BG455" s="158">
        <f>IF(N455="zákl. přenesená",J455,0)</f>
        <v>0</v>
      </c>
      <c r="BH455" s="158">
        <f>IF(N455="sníž. přenesená",J455,0)</f>
        <v>0</v>
      </c>
      <c r="BI455" s="158">
        <f>IF(N455="nulová",J455,0)</f>
        <v>0</v>
      </c>
      <c r="BJ455" s="16" t="s">
        <v>75</v>
      </c>
      <c r="BK455" s="158">
        <f>ROUND(I455*H455,2)</f>
        <v>0</v>
      </c>
      <c r="BL455" s="16" t="s">
        <v>249</v>
      </c>
      <c r="BM455" s="16" t="s">
        <v>533</v>
      </c>
    </row>
    <row r="456" spans="2:65" s="13" customFormat="1" ht="10.199999999999999">
      <c r="B456" s="167"/>
      <c r="D456" s="160" t="s">
        <v>172</v>
      </c>
      <c r="F456" s="169" t="s">
        <v>534</v>
      </c>
      <c r="H456" s="170">
        <v>1366.4880000000001</v>
      </c>
      <c r="I456" s="171"/>
      <c r="L456" s="167"/>
      <c r="M456" s="172"/>
      <c r="N456" s="173"/>
      <c r="O456" s="173"/>
      <c r="P456" s="173"/>
      <c r="Q456" s="173"/>
      <c r="R456" s="173"/>
      <c r="S456" s="173"/>
      <c r="T456" s="174"/>
      <c r="AT456" s="168" t="s">
        <v>172</v>
      </c>
      <c r="AU456" s="168" t="s">
        <v>77</v>
      </c>
      <c r="AV456" s="13" t="s">
        <v>77</v>
      </c>
      <c r="AW456" s="13" t="s">
        <v>3</v>
      </c>
      <c r="AX456" s="13" t="s">
        <v>75</v>
      </c>
      <c r="AY456" s="168" t="s">
        <v>154</v>
      </c>
    </row>
    <row r="457" spans="2:65" s="1" customFormat="1" ht="16.5" customHeight="1">
      <c r="B457" s="146"/>
      <c r="C457" s="183" t="s">
        <v>535</v>
      </c>
      <c r="D457" s="183" t="s">
        <v>228</v>
      </c>
      <c r="E457" s="184" t="s">
        <v>536</v>
      </c>
      <c r="F457" s="185" t="s">
        <v>537</v>
      </c>
      <c r="G457" s="186" t="s">
        <v>203</v>
      </c>
      <c r="H457" s="187">
        <v>1336.4880000000001</v>
      </c>
      <c r="I457" s="188"/>
      <c r="J457" s="189">
        <f>ROUND(I457*H457,2)</f>
        <v>0</v>
      </c>
      <c r="K457" s="185" t="s">
        <v>160</v>
      </c>
      <c r="L457" s="190"/>
      <c r="M457" s="191" t="s">
        <v>1</v>
      </c>
      <c r="N457" s="192" t="s">
        <v>38</v>
      </c>
      <c r="O457" s="49"/>
      <c r="P457" s="156">
        <f>O457*H457</f>
        <v>0</v>
      </c>
      <c r="Q457" s="156">
        <v>5.0000000000000001E-3</v>
      </c>
      <c r="R457" s="156">
        <f>Q457*H457</f>
        <v>6.6824400000000006</v>
      </c>
      <c r="S457" s="156">
        <v>0</v>
      </c>
      <c r="T457" s="157">
        <f>S457*H457</f>
        <v>0</v>
      </c>
      <c r="AR457" s="16" t="s">
        <v>347</v>
      </c>
      <c r="AT457" s="16" t="s">
        <v>228</v>
      </c>
      <c r="AU457" s="16" t="s">
        <v>77</v>
      </c>
      <c r="AY457" s="16" t="s">
        <v>154</v>
      </c>
      <c r="BE457" s="158">
        <f>IF(N457="základní",J457,0)</f>
        <v>0</v>
      </c>
      <c r="BF457" s="158">
        <f>IF(N457="snížená",J457,0)</f>
        <v>0</v>
      </c>
      <c r="BG457" s="158">
        <f>IF(N457="zákl. přenesená",J457,0)</f>
        <v>0</v>
      </c>
      <c r="BH457" s="158">
        <f>IF(N457="sníž. přenesená",J457,0)</f>
        <v>0</v>
      </c>
      <c r="BI457" s="158">
        <f>IF(N457="nulová",J457,0)</f>
        <v>0</v>
      </c>
      <c r="BJ457" s="16" t="s">
        <v>75</v>
      </c>
      <c r="BK457" s="158">
        <f>ROUND(I457*H457,2)</f>
        <v>0</v>
      </c>
      <c r="BL457" s="16" t="s">
        <v>249</v>
      </c>
      <c r="BM457" s="16" t="s">
        <v>538</v>
      </c>
    </row>
    <row r="458" spans="2:65" s="1" customFormat="1" ht="16.5" customHeight="1">
      <c r="B458" s="146"/>
      <c r="C458" s="147" t="s">
        <v>539</v>
      </c>
      <c r="D458" s="147" t="s">
        <v>156</v>
      </c>
      <c r="E458" s="148" t="s">
        <v>540</v>
      </c>
      <c r="F458" s="149" t="s">
        <v>541</v>
      </c>
      <c r="G458" s="150" t="s">
        <v>203</v>
      </c>
      <c r="H458" s="151">
        <v>350.2</v>
      </c>
      <c r="I458" s="152"/>
      <c r="J458" s="153">
        <f>ROUND(I458*H458,2)</f>
        <v>0</v>
      </c>
      <c r="K458" s="149" t="s">
        <v>160</v>
      </c>
      <c r="L458" s="30"/>
      <c r="M458" s="154" t="s">
        <v>1</v>
      </c>
      <c r="N458" s="155" t="s">
        <v>38</v>
      </c>
      <c r="O458" s="49"/>
      <c r="P458" s="156">
        <f>O458*H458</f>
        <v>0</v>
      </c>
      <c r="Q458" s="156">
        <v>4.0000000000000002E-4</v>
      </c>
      <c r="R458" s="156">
        <f>Q458*H458</f>
        <v>0.14008000000000001</v>
      </c>
      <c r="S458" s="156">
        <v>0</v>
      </c>
      <c r="T458" s="157">
        <f>S458*H458</f>
        <v>0</v>
      </c>
      <c r="AR458" s="16" t="s">
        <v>249</v>
      </c>
      <c r="AT458" s="16" t="s">
        <v>156</v>
      </c>
      <c r="AU458" s="16" t="s">
        <v>77</v>
      </c>
      <c r="AY458" s="16" t="s">
        <v>154</v>
      </c>
      <c r="BE458" s="158">
        <f>IF(N458="základní",J458,0)</f>
        <v>0</v>
      </c>
      <c r="BF458" s="158">
        <f>IF(N458="snížená",J458,0)</f>
        <v>0</v>
      </c>
      <c r="BG458" s="158">
        <f>IF(N458="zákl. přenesená",J458,0)</f>
        <v>0</v>
      </c>
      <c r="BH458" s="158">
        <f>IF(N458="sníž. přenesená",J458,0)</f>
        <v>0</v>
      </c>
      <c r="BI458" s="158">
        <f>IF(N458="nulová",J458,0)</f>
        <v>0</v>
      </c>
      <c r="BJ458" s="16" t="s">
        <v>75</v>
      </c>
      <c r="BK458" s="158">
        <f>ROUND(I458*H458,2)</f>
        <v>0</v>
      </c>
      <c r="BL458" s="16" t="s">
        <v>249</v>
      </c>
      <c r="BM458" s="16" t="s">
        <v>542</v>
      </c>
    </row>
    <row r="459" spans="2:65" s="12" customFormat="1" ht="10.199999999999999">
      <c r="B459" s="159"/>
      <c r="D459" s="160" t="s">
        <v>172</v>
      </c>
      <c r="E459" s="161" t="s">
        <v>1</v>
      </c>
      <c r="F459" s="162" t="s">
        <v>366</v>
      </c>
      <c r="H459" s="161" t="s">
        <v>1</v>
      </c>
      <c r="I459" s="163"/>
      <c r="L459" s="159"/>
      <c r="M459" s="164"/>
      <c r="N459" s="165"/>
      <c r="O459" s="165"/>
      <c r="P459" s="165"/>
      <c r="Q459" s="165"/>
      <c r="R459" s="165"/>
      <c r="S459" s="165"/>
      <c r="T459" s="166"/>
      <c r="AT459" s="161" t="s">
        <v>172</v>
      </c>
      <c r="AU459" s="161" t="s">
        <v>77</v>
      </c>
      <c r="AV459" s="12" t="s">
        <v>75</v>
      </c>
      <c r="AW459" s="12" t="s">
        <v>30</v>
      </c>
      <c r="AX459" s="12" t="s">
        <v>67</v>
      </c>
      <c r="AY459" s="161" t="s">
        <v>154</v>
      </c>
    </row>
    <row r="460" spans="2:65" s="13" customFormat="1" ht="10.199999999999999">
      <c r="B460" s="167"/>
      <c r="D460" s="160" t="s">
        <v>172</v>
      </c>
      <c r="E460" s="168" t="s">
        <v>1</v>
      </c>
      <c r="F460" s="169" t="s">
        <v>543</v>
      </c>
      <c r="H460" s="170">
        <v>350.2</v>
      </c>
      <c r="I460" s="171"/>
      <c r="L460" s="167"/>
      <c r="M460" s="172"/>
      <c r="N460" s="173"/>
      <c r="O460" s="173"/>
      <c r="P460" s="173"/>
      <c r="Q460" s="173"/>
      <c r="R460" s="173"/>
      <c r="S460" s="173"/>
      <c r="T460" s="174"/>
      <c r="AT460" s="168" t="s">
        <v>172</v>
      </c>
      <c r="AU460" s="168" t="s">
        <v>77</v>
      </c>
      <c r="AV460" s="13" t="s">
        <v>77</v>
      </c>
      <c r="AW460" s="13" t="s">
        <v>30</v>
      </c>
      <c r="AX460" s="13" t="s">
        <v>67</v>
      </c>
      <c r="AY460" s="168" t="s">
        <v>154</v>
      </c>
    </row>
    <row r="461" spans="2:65" s="14" customFormat="1" ht="10.199999999999999">
      <c r="B461" s="175"/>
      <c r="D461" s="160" t="s">
        <v>172</v>
      </c>
      <c r="E461" s="176" t="s">
        <v>1</v>
      </c>
      <c r="F461" s="177" t="s">
        <v>175</v>
      </c>
      <c r="H461" s="178">
        <v>350.2</v>
      </c>
      <c r="I461" s="179"/>
      <c r="L461" s="175"/>
      <c r="M461" s="180"/>
      <c r="N461" s="181"/>
      <c r="O461" s="181"/>
      <c r="P461" s="181"/>
      <c r="Q461" s="181"/>
      <c r="R461" s="181"/>
      <c r="S461" s="181"/>
      <c r="T461" s="182"/>
      <c r="AT461" s="176" t="s">
        <v>172</v>
      </c>
      <c r="AU461" s="176" t="s">
        <v>77</v>
      </c>
      <c r="AV461" s="14" t="s">
        <v>161</v>
      </c>
      <c r="AW461" s="14" t="s">
        <v>30</v>
      </c>
      <c r="AX461" s="14" t="s">
        <v>75</v>
      </c>
      <c r="AY461" s="176" t="s">
        <v>154</v>
      </c>
    </row>
    <row r="462" spans="2:65" s="1" customFormat="1" ht="16.5" customHeight="1">
      <c r="B462" s="146"/>
      <c r="C462" s="183" t="s">
        <v>544</v>
      </c>
      <c r="D462" s="183" t="s">
        <v>228</v>
      </c>
      <c r="E462" s="184" t="s">
        <v>531</v>
      </c>
      <c r="F462" s="185" t="s">
        <v>532</v>
      </c>
      <c r="G462" s="186" t="s">
        <v>203</v>
      </c>
      <c r="H462" s="187">
        <v>201.36500000000001</v>
      </c>
      <c r="I462" s="188"/>
      <c r="J462" s="189">
        <f>ROUND(I462*H462,2)</f>
        <v>0</v>
      </c>
      <c r="K462" s="185" t="s">
        <v>160</v>
      </c>
      <c r="L462" s="190"/>
      <c r="M462" s="191" t="s">
        <v>1</v>
      </c>
      <c r="N462" s="192" t="s">
        <v>38</v>
      </c>
      <c r="O462" s="49"/>
      <c r="P462" s="156">
        <f>O462*H462</f>
        <v>0</v>
      </c>
      <c r="Q462" s="156">
        <v>4.1000000000000003E-3</v>
      </c>
      <c r="R462" s="156">
        <f>Q462*H462</f>
        <v>0.82559650000000007</v>
      </c>
      <c r="S462" s="156">
        <v>0</v>
      </c>
      <c r="T462" s="157">
        <f>S462*H462</f>
        <v>0</v>
      </c>
      <c r="AR462" s="16" t="s">
        <v>347</v>
      </c>
      <c r="AT462" s="16" t="s">
        <v>228</v>
      </c>
      <c r="AU462" s="16" t="s">
        <v>77</v>
      </c>
      <c r="AY462" s="16" t="s">
        <v>154</v>
      </c>
      <c r="BE462" s="158">
        <f>IF(N462="základní",J462,0)</f>
        <v>0</v>
      </c>
      <c r="BF462" s="158">
        <f>IF(N462="snížená",J462,0)</f>
        <v>0</v>
      </c>
      <c r="BG462" s="158">
        <f>IF(N462="zákl. přenesená",J462,0)</f>
        <v>0</v>
      </c>
      <c r="BH462" s="158">
        <f>IF(N462="sníž. přenesená",J462,0)</f>
        <v>0</v>
      </c>
      <c r="BI462" s="158">
        <f>IF(N462="nulová",J462,0)</f>
        <v>0</v>
      </c>
      <c r="BJ462" s="16" t="s">
        <v>75</v>
      </c>
      <c r="BK462" s="158">
        <f>ROUND(I462*H462,2)</f>
        <v>0</v>
      </c>
      <c r="BL462" s="16" t="s">
        <v>249</v>
      </c>
      <c r="BM462" s="16" t="s">
        <v>545</v>
      </c>
    </row>
    <row r="463" spans="2:65" s="13" customFormat="1" ht="10.199999999999999">
      <c r="B463" s="167"/>
      <c r="D463" s="160" t="s">
        <v>172</v>
      </c>
      <c r="F463" s="169" t="s">
        <v>546</v>
      </c>
      <c r="H463" s="170">
        <v>201.36500000000001</v>
      </c>
      <c r="I463" s="171"/>
      <c r="L463" s="167"/>
      <c r="M463" s="172"/>
      <c r="N463" s="173"/>
      <c r="O463" s="173"/>
      <c r="P463" s="173"/>
      <c r="Q463" s="173"/>
      <c r="R463" s="173"/>
      <c r="S463" s="173"/>
      <c r="T463" s="174"/>
      <c r="AT463" s="168" t="s">
        <v>172</v>
      </c>
      <c r="AU463" s="168" t="s">
        <v>77</v>
      </c>
      <c r="AV463" s="13" t="s">
        <v>77</v>
      </c>
      <c r="AW463" s="13" t="s">
        <v>3</v>
      </c>
      <c r="AX463" s="13" t="s">
        <v>75</v>
      </c>
      <c r="AY463" s="168" t="s">
        <v>154</v>
      </c>
    </row>
    <row r="464" spans="2:65" s="1" customFormat="1" ht="16.5" customHeight="1">
      <c r="B464" s="146"/>
      <c r="C464" s="183" t="s">
        <v>547</v>
      </c>
      <c r="D464" s="183" t="s">
        <v>228</v>
      </c>
      <c r="E464" s="184" t="s">
        <v>536</v>
      </c>
      <c r="F464" s="185" t="s">
        <v>537</v>
      </c>
      <c r="G464" s="186" t="s">
        <v>203</v>
      </c>
      <c r="H464" s="187">
        <v>201.36500000000001</v>
      </c>
      <c r="I464" s="188"/>
      <c r="J464" s="189">
        <f>ROUND(I464*H464,2)</f>
        <v>0</v>
      </c>
      <c r="K464" s="185" t="s">
        <v>160</v>
      </c>
      <c r="L464" s="190"/>
      <c r="M464" s="191" t="s">
        <v>1</v>
      </c>
      <c r="N464" s="192" t="s">
        <v>38</v>
      </c>
      <c r="O464" s="49"/>
      <c r="P464" s="156">
        <f>O464*H464</f>
        <v>0</v>
      </c>
      <c r="Q464" s="156">
        <v>5.0000000000000001E-3</v>
      </c>
      <c r="R464" s="156">
        <f>Q464*H464</f>
        <v>1.0068250000000001</v>
      </c>
      <c r="S464" s="156">
        <v>0</v>
      </c>
      <c r="T464" s="157">
        <f>S464*H464</f>
        <v>0</v>
      </c>
      <c r="AR464" s="16" t="s">
        <v>347</v>
      </c>
      <c r="AT464" s="16" t="s">
        <v>228</v>
      </c>
      <c r="AU464" s="16" t="s">
        <v>77</v>
      </c>
      <c r="AY464" s="16" t="s">
        <v>154</v>
      </c>
      <c r="BE464" s="158">
        <f>IF(N464="základní",J464,0)</f>
        <v>0</v>
      </c>
      <c r="BF464" s="158">
        <f>IF(N464="snížená",J464,0)</f>
        <v>0</v>
      </c>
      <c r="BG464" s="158">
        <f>IF(N464="zákl. přenesená",J464,0)</f>
        <v>0</v>
      </c>
      <c r="BH464" s="158">
        <f>IF(N464="sníž. přenesená",J464,0)</f>
        <v>0</v>
      </c>
      <c r="BI464" s="158">
        <f>IF(N464="nulová",J464,0)</f>
        <v>0</v>
      </c>
      <c r="BJ464" s="16" t="s">
        <v>75</v>
      </c>
      <c r="BK464" s="158">
        <f>ROUND(I464*H464,2)</f>
        <v>0</v>
      </c>
      <c r="BL464" s="16" t="s">
        <v>249</v>
      </c>
      <c r="BM464" s="16" t="s">
        <v>548</v>
      </c>
    </row>
    <row r="465" spans="2:65" s="1" customFormat="1" ht="16.5" customHeight="1">
      <c r="B465" s="146"/>
      <c r="C465" s="147" t="s">
        <v>549</v>
      </c>
      <c r="D465" s="147" t="s">
        <v>156</v>
      </c>
      <c r="E465" s="148" t="s">
        <v>550</v>
      </c>
      <c r="F465" s="149" t="s">
        <v>551</v>
      </c>
      <c r="G465" s="150" t="s">
        <v>196</v>
      </c>
      <c r="H465" s="151">
        <v>15.625</v>
      </c>
      <c r="I465" s="152"/>
      <c r="J465" s="153">
        <f>ROUND(I465*H465,2)</f>
        <v>0</v>
      </c>
      <c r="K465" s="149" t="s">
        <v>160</v>
      </c>
      <c r="L465" s="30"/>
      <c r="M465" s="154" t="s">
        <v>1</v>
      </c>
      <c r="N465" s="155" t="s">
        <v>38</v>
      </c>
      <c r="O465" s="49"/>
      <c r="P465" s="156">
        <f>O465*H465</f>
        <v>0</v>
      </c>
      <c r="Q465" s="156">
        <v>0</v>
      </c>
      <c r="R465" s="156">
        <f>Q465*H465</f>
        <v>0</v>
      </c>
      <c r="S465" s="156">
        <v>0</v>
      </c>
      <c r="T465" s="157">
        <f>S465*H465</f>
        <v>0</v>
      </c>
      <c r="AR465" s="16" t="s">
        <v>249</v>
      </c>
      <c r="AT465" s="16" t="s">
        <v>156</v>
      </c>
      <c r="AU465" s="16" t="s">
        <v>77</v>
      </c>
      <c r="AY465" s="16" t="s">
        <v>154</v>
      </c>
      <c r="BE465" s="158">
        <f>IF(N465="základní",J465,0)</f>
        <v>0</v>
      </c>
      <c r="BF465" s="158">
        <f>IF(N465="snížená",J465,0)</f>
        <v>0</v>
      </c>
      <c r="BG465" s="158">
        <f>IF(N465="zákl. přenesená",J465,0)</f>
        <v>0</v>
      </c>
      <c r="BH465" s="158">
        <f>IF(N465="sníž. přenesená",J465,0)</f>
        <v>0</v>
      </c>
      <c r="BI465" s="158">
        <f>IF(N465="nulová",J465,0)</f>
        <v>0</v>
      </c>
      <c r="BJ465" s="16" t="s">
        <v>75</v>
      </c>
      <c r="BK465" s="158">
        <f>ROUND(I465*H465,2)</f>
        <v>0</v>
      </c>
      <c r="BL465" s="16" t="s">
        <v>249</v>
      </c>
      <c r="BM465" s="16" t="s">
        <v>552</v>
      </c>
    </row>
    <row r="466" spans="2:65" s="11" customFormat="1" ht="22.8" customHeight="1">
      <c r="B466" s="133"/>
      <c r="D466" s="134" t="s">
        <v>66</v>
      </c>
      <c r="E466" s="144" t="s">
        <v>553</v>
      </c>
      <c r="F466" s="144" t="s">
        <v>554</v>
      </c>
      <c r="I466" s="136"/>
      <c r="J466" s="145">
        <f>BK466</f>
        <v>0</v>
      </c>
      <c r="L466" s="133"/>
      <c r="M466" s="138"/>
      <c r="N466" s="139"/>
      <c r="O466" s="139"/>
      <c r="P466" s="140">
        <f>SUM(P467:P499)</f>
        <v>0</v>
      </c>
      <c r="Q466" s="139"/>
      <c r="R466" s="140">
        <f>SUM(R467:R499)</f>
        <v>5.3696223000000005</v>
      </c>
      <c r="S466" s="139"/>
      <c r="T466" s="141">
        <f>SUM(T467:T499)</f>
        <v>0</v>
      </c>
      <c r="AR466" s="134" t="s">
        <v>77</v>
      </c>
      <c r="AT466" s="142" t="s">
        <v>66</v>
      </c>
      <c r="AU466" s="142" t="s">
        <v>75</v>
      </c>
      <c r="AY466" s="134" t="s">
        <v>154</v>
      </c>
      <c r="BK466" s="143">
        <f>SUM(BK467:BK499)</f>
        <v>0</v>
      </c>
    </row>
    <row r="467" spans="2:65" s="1" customFormat="1" ht="16.5" customHeight="1">
      <c r="B467" s="146"/>
      <c r="C467" s="147" t="s">
        <v>555</v>
      </c>
      <c r="D467" s="147" t="s">
        <v>156</v>
      </c>
      <c r="E467" s="148" t="s">
        <v>556</v>
      </c>
      <c r="F467" s="149" t="s">
        <v>557</v>
      </c>
      <c r="G467" s="150" t="s">
        <v>203</v>
      </c>
      <c r="H467" s="151">
        <v>1323.56</v>
      </c>
      <c r="I467" s="152"/>
      <c r="J467" s="153">
        <f>ROUND(I467*H467,2)</f>
        <v>0</v>
      </c>
      <c r="K467" s="149" t="s">
        <v>160</v>
      </c>
      <c r="L467" s="30"/>
      <c r="M467" s="154" t="s">
        <v>1</v>
      </c>
      <c r="N467" s="155" t="s">
        <v>38</v>
      </c>
      <c r="O467" s="49"/>
      <c r="P467" s="156">
        <f>O467*H467</f>
        <v>0</v>
      </c>
      <c r="Q467" s="156">
        <v>0</v>
      </c>
      <c r="R467" s="156">
        <f>Q467*H467</f>
        <v>0</v>
      </c>
      <c r="S467" s="156">
        <v>0</v>
      </c>
      <c r="T467" s="157">
        <f>S467*H467</f>
        <v>0</v>
      </c>
      <c r="AR467" s="16" t="s">
        <v>249</v>
      </c>
      <c r="AT467" s="16" t="s">
        <v>156</v>
      </c>
      <c r="AU467" s="16" t="s">
        <v>77</v>
      </c>
      <c r="AY467" s="16" t="s">
        <v>154</v>
      </c>
      <c r="BE467" s="158">
        <f>IF(N467="základní",J467,0)</f>
        <v>0</v>
      </c>
      <c r="BF467" s="158">
        <f>IF(N467="snížená",J467,0)</f>
        <v>0</v>
      </c>
      <c r="BG467" s="158">
        <f>IF(N467="zákl. přenesená",J467,0)</f>
        <v>0</v>
      </c>
      <c r="BH467" s="158">
        <f>IF(N467="sníž. přenesená",J467,0)</f>
        <v>0</v>
      </c>
      <c r="BI467" s="158">
        <f>IF(N467="nulová",J467,0)</f>
        <v>0</v>
      </c>
      <c r="BJ467" s="16" t="s">
        <v>75</v>
      </c>
      <c r="BK467" s="158">
        <f>ROUND(I467*H467,2)</f>
        <v>0</v>
      </c>
      <c r="BL467" s="16" t="s">
        <v>249</v>
      </c>
      <c r="BM467" s="16" t="s">
        <v>558</v>
      </c>
    </row>
    <row r="468" spans="2:65" s="12" customFormat="1" ht="10.199999999999999">
      <c r="B468" s="159"/>
      <c r="D468" s="160" t="s">
        <v>172</v>
      </c>
      <c r="E468" s="161" t="s">
        <v>1</v>
      </c>
      <c r="F468" s="162" t="s">
        <v>366</v>
      </c>
      <c r="H468" s="161" t="s">
        <v>1</v>
      </c>
      <c r="I468" s="163"/>
      <c r="L468" s="159"/>
      <c r="M468" s="164"/>
      <c r="N468" s="165"/>
      <c r="O468" s="165"/>
      <c r="P468" s="165"/>
      <c r="Q468" s="165"/>
      <c r="R468" s="165"/>
      <c r="S468" s="165"/>
      <c r="T468" s="166"/>
      <c r="AT468" s="161" t="s">
        <v>172</v>
      </c>
      <c r="AU468" s="161" t="s">
        <v>77</v>
      </c>
      <c r="AV468" s="12" t="s">
        <v>75</v>
      </c>
      <c r="AW468" s="12" t="s">
        <v>30</v>
      </c>
      <c r="AX468" s="12" t="s">
        <v>67</v>
      </c>
      <c r="AY468" s="161" t="s">
        <v>154</v>
      </c>
    </row>
    <row r="469" spans="2:65" s="12" customFormat="1" ht="10.199999999999999">
      <c r="B469" s="159"/>
      <c r="D469" s="160" t="s">
        <v>172</v>
      </c>
      <c r="E469" s="161" t="s">
        <v>1</v>
      </c>
      <c r="F469" s="162" t="s">
        <v>559</v>
      </c>
      <c r="H469" s="161" t="s">
        <v>1</v>
      </c>
      <c r="I469" s="163"/>
      <c r="L469" s="159"/>
      <c r="M469" s="164"/>
      <c r="N469" s="165"/>
      <c r="O469" s="165"/>
      <c r="P469" s="165"/>
      <c r="Q469" s="165"/>
      <c r="R469" s="165"/>
      <c r="S469" s="165"/>
      <c r="T469" s="166"/>
      <c r="AT469" s="161" t="s">
        <v>172</v>
      </c>
      <c r="AU469" s="161" t="s">
        <v>77</v>
      </c>
      <c r="AV469" s="12" t="s">
        <v>75</v>
      </c>
      <c r="AW469" s="12" t="s">
        <v>30</v>
      </c>
      <c r="AX469" s="12" t="s">
        <v>67</v>
      </c>
      <c r="AY469" s="161" t="s">
        <v>154</v>
      </c>
    </row>
    <row r="470" spans="2:65" s="13" customFormat="1" ht="10.199999999999999">
      <c r="B470" s="167"/>
      <c r="D470" s="160" t="s">
        <v>172</v>
      </c>
      <c r="E470" s="168" t="s">
        <v>1</v>
      </c>
      <c r="F470" s="169" t="s">
        <v>560</v>
      </c>
      <c r="H470" s="170">
        <v>1220.0999999999999</v>
      </c>
      <c r="I470" s="171"/>
      <c r="L470" s="167"/>
      <c r="M470" s="172"/>
      <c r="N470" s="173"/>
      <c r="O470" s="173"/>
      <c r="P470" s="173"/>
      <c r="Q470" s="173"/>
      <c r="R470" s="173"/>
      <c r="S470" s="173"/>
      <c r="T470" s="174"/>
      <c r="AT470" s="168" t="s">
        <v>172</v>
      </c>
      <c r="AU470" s="168" t="s">
        <v>77</v>
      </c>
      <c r="AV470" s="13" t="s">
        <v>77</v>
      </c>
      <c r="AW470" s="13" t="s">
        <v>30</v>
      </c>
      <c r="AX470" s="13" t="s">
        <v>67</v>
      </c>
      <c r="AY470" s="168" t="s">
        <v>154</v>
      </c>
    </row>
    <row r="471" spans="2:65" s="12" customFormat="1" ht="10.199999999999999">
      <c r="B471" s="159"/>
      <c r="D471" s="160" t="s">
        <v>172</v>
      </c>
      <c r="E471" s="161" t="s">
        <v>1</v>
      </c>
      <c r="F471" s="162" t="s">
        <v>561</v>
      </c>
      <c r="H471" s="161" t="s">
        <v>1</v>
      </c>
      <c r="I471" s="163"/>
      <c r="L471" s="159"/>
      <c r="M471" s="164"/>
      <c r="N471" s="165"/>
      <c r="O471" s="165"/>
      <c r="P471" s="165"/>
      <c r="Q471" s="165"/>
      <c r="R471" s="165"/>
      <c r="S471" s="165"/>
      <c r="T471" s="166"/>
      <c r="AT471" s="161" t="s">
        <v>172</v>
      </c>
      <c r="AU471" s="161" t="s">
        <v>77</v>
      </c>
      <c r="AV471" s="12" t="s">
        <v>75</v>
      </c>
      <c r="AW471" s="12" t="s">
        <v>30</v>
      </c>
      <c r="AX471" s="12" t="s">
        <v>67</v>
      </c>
      <c r="AY471" s="161" t="s">
        <v>154</v>
      </c>
    </row>
    <row r="472" spans="2:65" s="13" customFormat="1" ht="10.199999999999999">
      <c r="B472" s="167"/>
      <c r="D472" s="160" t="s">
        <v>172</v>
      </c>
      <c r="E472" s="168" t="s">
        <v>1</v>
      </c>
      <c r="F472" s="169" t="s">
        <v>562</v>
      </c>
      <c r="H472" s="170">
        <v>103.46</v>
      </c>
      <c r="I472" s="171"/>
      <c r="L472" s="167"/>
      <c r="M472" s="172"/>
      <c r="N472" s="173"/>
      <c r="O472" s="173"/>
      <c r="P472" s="173"/>
      <c r="Q472" s="173"/>
      <c r="R472" s="173"/>
      <c r="S472" s="173"/>
      <c r="T472" s="174"/>
      <c r="AT472" s="168" t="s">
        <v>172</v>
      </c>
      <c r="AU472" s="168" t="s">
        <v>77</v>
      </c>
      <c r="AV472" s="13" t="s">
        <v>77</v>
      </c>
      <c r="AW472" s="13" t="s">
        <v>30</v>
      </c>
      <c r="AX472" s="13" t="s">
        <v>67</v>
      </c>
      <c r="AY472" s="168" t="s">
        <v>154</v>
      </c>
    </row>
    <row r="473" spans="2:65" s="14" customFormat="1" ht="10.199999999999999">
      <c r="B473" s="175"/>
      <c r="D473" s="160" t="s">
        <v>172</v>
      </c>
      <c r="E473" s="176" t="s">
        <v>1</v>
      </c>
      <c r="F473" s="177" t="s">
        <v>175</v>
      </c>
      <c r="H473" s="178">
        <v>1323.56</v>
      </c>
      <c r="I473" s="179"/>
      <c r="L473" s="175"/>
      <c r="M473" s="180"/>
      <c r="N473" s="181"/>
      <c r="O473" s="181"/>
      <c r="P473" s="181"/>
      <c r="Q473" s="181"/>
      <c r="R473" s="181"/>
      <c r="S473" s="181"/>
      <c r="T473" s="182"/>
      <c r="AT473" s="176" t="s">
        <v>172</v>
      </c>
      <c r="AU473" s="176" t="s">
        <v>77</v>
      </c>
      <c r="AV473" s="14" t="s">
        <v>161</v>
      </c>
      <c r="AW473" s="14" t="s">
        <v>30</v>
      </c>
      <c r="AX473" s="14" t="s">
        <v>75</v>
      </c>
      <c r="AY473" s="176" t="s">
        <v>154</v>
      </c>
    </row>
    <row r="474" spans="2:65" s="1" customFormat="1" ht="16.5" customHeight="1">
      <c r="B474" s="146"/>
      <c r="C474" s="183" t="s">
        <v>563</v>
      </c>
      <c r="D474" s="183" t="s">
        <v>228</v>
      </c>
      <c r="E474" s="184" t="s">
        <v>564</v>
      </c>
      <c r="F474" s="185" t="s">
        <v>565</v>
      </c>
      <c r="G474" s="186" t="s">
        <v>203</v>
      </c>
      <c r="H474" s="187">
        <v>1522.0940000000001</v>
      </c>
      <c r="I474" s="188"/>
      <c r="J474" s="189">
        <f>ROUND(I474*H474,2)</f>
        <v>0</v>
      </c>
      <c r="K474" s="185" t="s">
        <v>160</v>
      </c>
      <c r="L474" s="190"/>
      <c r="M474" s="191" t="s">
        <v>1</v>
      </c>
      <c r="N474" s="192" t="s">
        <v>38</v>
      </c>
      <c r="O474" s="49"/>
      <c r="P474" s="156">
        <f>O474*H474</f>
        <v>0</v>
      </c>
      <c r="Q474" s="156">
        <v>3.0000000000000001E-3</v>
      </c>
      <c r="R474" s="156">
        <f>Q474*H474</f>
        <v>4.5662820000000002</v>
      </c>
      <c r="S474" s="156">
        <v>0</v>
      </c>
      <c r="T474" s="157">
        <f>S474*H474</f>
        <v>0</v>
      </c>
      <c r="AR474" s="16" t="s">
        <v>347</v>
      </c>
      <c r="AT474" s="16" t="s">
        <v>228</v>
      </c>
      <c r="AU474" s="16" t="s">
        <v>77</v>
      </c>
      <c r="AY474" s="16" t="s">
        <v>154</v>
      </c>
      <c r="BE474" s="158">
        <f>IF(N474="základní",J474,0)</f>
        <v>0</v>
      </c>
      <c r="BF474" s="158">
        <f>IF(N474="snížená",J474,0)</f>
        <v>0</v>
      </c>
      <c r="BG474" s="158">
        <f>IF(N474="zákl. přenesená",J474,0)</f>
        <v>0</v>
      </c>
      <c r="BH474" s="158">
        <f>IF(N474="sníž. přenesená",J474,0)</f>
        <v>0</v>
      </c>
      <c r="BI474" s="158">
        <f>IF(N474="nulová",J474,0)</f>
        <v>0</v>
      </c>
      <c r="BJ474" s="16" t="s">
        <v>75</v>
      </c>
      <c r="BK474" s="158">
        <f>ROUND(I474*H474,2)</f>
        <v>0</v>
      </c>
      <c r="BL474" s="16" t="s">
        <v>249</v>
      </c>
      <c r="BM474" s="16" t="s">
        <v>566</v>
      </c>
    </row>
    <row r="475" spans="2:65" s="13" customFormat="1" ht="10.199999999999999">
      <c r="B475" s="167"/>
      <c r="D475" s="160" t="s">
        <v>172</v>
      </c>
      <c r="F475" s="169" t="s">
        <v>567</v>
      </c>
      <c r="H475" s="170">
        <v>1522.0940000000001</v>
      </c>
      <c r="I475" s="171"/>
      <c r="L475" s="167"/>
      <c r="M475" s="172"/>
      <c r="N475" s="173"/>
      <c r="O475" s="173"/>
      <c r="P475" s="173"/>
      <c r="Q475" s="173"/>
      <c r="R475" s="173"/>
      <c r="S475" s="173"/>
      <c r="T475" s="174"/>
      <c r="AT475" s="168" t="s">
        <v>172</v>
      </c>
      <c r="AU475" s="168" t="s">
        <v>77</v>
      </c>
      <c r="AV475" s="13" t="s">
        <v>77</v>
      </c>
      <c r="AW475" s="13" t="s">
        <v>3</v>
      </c>
      <c r="AX475" s="13" t="s">
        <v>75</v>
      </c>
      <c r="AY475" s="168" t="s">
        <v>154</v>
      </c>
    </row>
    <row r="476" spans="2:65" s="1" customFormat="1" ht="16.5" customHeight="1">
      <c r="B476" s="146"/>
      <c r="C476" s="147" t="s">
        <v>568</v>
      </c>
      <c r="D476" s="147" t="s">
        <v>156</v>
      </c>
      <c r="E476" s="148" t="s">
        <v>569</v>
      </c>
      <c r="F476" s="149" t="s">
        <v>570</v>
      </c>
      <c r="G476" s="150" t="s">
        <v>203</v>
      </c>
      <c r="H476" s="151">
        <v>1323.56</v>
      </c>
      <c r="I476" s="152"/>
      <c r="J476" s="153">
        <f>ROUND(I476*H476,2)</f>
        <v>0</v>
      </c>
      <c r="K476" s="149" t="s">
        <v>160</v>
      </c>
      <c r="L476" s="30"/>
      <c r="M476" s="154" t="s">
        <v>1</v>
      </c>
      <c r="N476" s="155" t="s">
        <v>38</v>
      </c>
      <c r="O476" s="49"/>
      <c r="P476" s="156">
        <f>O476*H476</f>
        <v>0</v>
      </c>
      <c r="Q476" s="156">
        <v>0</v>
      </c>
      <c r="R476" s="156">
        <f>Q476*H476</f>
        <v>0</v>
      </c>
      <c r="S476" s="156">
        <v>0</v>
      </c>
      <c r="T476" s="157">
        <f>S476*H476</f>
        <v>0</v>
      </c>
      <c r="AR476" s="16" t="s">
        <v>249</v>
      </c>
      <c r="AT476" s="16" t="s">
        <v>156</v>
      </c>
      <c r="AU476" s="16" t="s">
        <v>77</v>
      </c>
      <c r="AY476" s="16" t="s">
        <v>154</v>
      </c>
      <c r="BE476" s="158">
        <f>IF(N476="základní",J476,0)</f>
        <v>0</v>
      </c>
      <c r="BF476" s="158">
        <f>IF(N476="snížená",J476,0)</f>
        <v>0</v>
      </c>
      <c r="BG476" s="158">
        <f>IF(N476="zákl. přenesená",J476,0)</f>
        <v>0</v>
      </c>
      <c r="BH476" s="158">
        <f>IF(N476="sníž. přenesená",J476,0)</f>
        <v>0</v>
      </c>
      <c r="BI476" s="158">
        <f>IF(N476="nulová",J476,0)</f>
        <v>0</v>
      </c>
      <c r="BJ476" s="16" t="s">
        <v>75</v>
      </c>
      <c r="BK476" s="158">
        <f>ROUND(I476*H476,2)</f>
        <v>0</v>
      </c>
      <c r="BL476" s="16" t="s">
        <v>249</v>
      </c>
      <c r="BM476" s="16" t="s">
        <v>571</v>
      </c>
    </row>
    <row r="477" spans="2:65" s="12" customFormat="1" ht="10.199999999999999">
      <c r="B477" s="159"/>
      <c r="D477" s="160" t="s">
        <v>172</v>
      </c>
      <c r="E477" s="161" t="s">
        <v>1</v>
      </c>
      <c r="F477" s="162" t="s">
        <v>572</v>
      </c>
      <c r="H477" s="161" t="s">
        <v>1</v>
      </c>
      <c r="I477" s="163"/>
      <c r="L477" s="159"/>
      <c r="M477" s="164"/>
      <c r="N477" s="165"/>
      <c r="O477" s="165"/>
      <c r="P477" s="165"/>
      <c r="Q477" s="165"/>
      <c r="R477" s="165"/>
      <c r="S477" s="165"/>
      <c r="T477" s="166"/>
      <c r="AT477" s="161" t="s">
        <v>172</v>
      </c>
      <c r="AU477" s="161" t="s">
        <v>77</v>
      </c>
      <c r="AV477" s="12" t="s">
        <v>75</v>
      </c>
      <c r="AW477" s="12" t="s">
        <v>30</v>
      </c>
      <c r="AX477" s="12" t="s">
        <v>67</v>
      </c>
      <c r="AY477" s="161" t="s">
        <v>154</v>
      </c>
    </row>
    <row r="478" spans="2:65" s="12" customFormat="1" ht="10.199999999999999">
      <c r="B478" s="159"/>
      <c r="D478" s="160" t="s">
        <v>172</v>
      </c>
      <c r="E478" s="161" t="s">
        <v>1</v>
      </c>
      <c r="F478" s="162" t="s">
        <v>573</v>
      </c>
      <c r="H478" s="161" t="s">
        <v>1</v>
      </c>
      <c r="I478" s="163"/>
      <c r="L478" s="159"/>
      <c r="M478" s="164"/>
      <c r="N478" s="165"/>
      <c r="O478" s="165"/>
      <c r="P478" s="165"/>
      <c r="Q478" s="165"/>
      <c r="R478" s="165"/>
      <c r="S478" s="165"/>
      <c r="T478" s="166"/>
      <c r="AT478" s="161" t="s">
        <v>172</v>
      </c>
      <c r="AU478" s="161" t="s">
        <v>77</v>
      </c>
      <c r="AV478" s="12" t="s">
        <v>75</v>
      </c>
      <c r="AW478" s="12" t="s">
        <v>30</v>
      </c>
      <c r="AX478" s="12" t="s">
        <v>67</v>
      </c>
      <c r="AY478" s="161" t="s">
        <v>154</v>
      </c>
    </row>
    <row r="479" spans="2:65" s="12" customFormat="1" ht="10.199999999999999">
      <c r="B479" s="159"/>
      <c r="D479" s="160" t="s">
        <v>172</v>
      </c>
      <c r="E479" s="161" t="s">
        <v>1</v>
      </c>
      <c r="F479" s="162" t="s">
        <v>559</v>
      </c>
      <c r="H479" s="161" t="s">
        <v>1</v>
      </c>
      <c r="I479" s="163"/>
      <c r="L479" s="159"/>
      <c r="M479" s="164"/>
      <c r="N479" s="165"/>
      <c r="O479" s="165"/>
      <c r="P479" s="165"/>
      <c r="Q479" s="165"/>
      <c r="R479" s="165"/>
      <c r="S479" s="165"/>
      <c r="T479" s="166"/>
      <c r="AT479" s="161" t="s">
        <v>172</v>
      </c>
      <c r="AU479" s="161" t="s">
        <v>77</v>
      </c>
      <c r="AV479" s="12" t="s">
        <v>75</v>
      </c>
      <c r="AW479" s="12" t="s">
        <v>30</v>
      </c>
      <c r="AX479" s="12" t="s">
        <v>67</v>
      </c>
      <c r="AY479" s="161" t="s">
        <v>154</v>
      </c>
    </row>
    <row r="480" spans="2:65" s="13" customFormat="1" ht="10.199999999999999">
      <c r="B480" s="167"/>
      <c r="D480" s="160" t="s">
        <v>172</v>
      </c>
      <c r="E480" s="168" t="s">
        <v>1</v>
      </c>
      <c r="F480" s="169" t="s">
        <v>560</v>
      </c>
      <c r="H480" s="170">
        <v>1220.0999999999999</v>
      </c>
      <c r="I480" s="171"/>
      <c r="L480" s="167"/>
      <c r="M480" s="172"/>
      <c r="N480" s="173"/>
      <c r="O480" s="173"/>
      <c r="P480" s="173"/>
      <c r="Q480" s="173"/>
      <c r="R480" s="173"/>
      <c r="S480" s="173"/>
      <c r="T480" s="174"/>
      <c r="AT480" s="168" t="s">
        <v>172</v>
      </c>
      <c r="AU480" s="168" t="s">
        <v>77</v>
      </c>
      <c r="AV480" s="13" t="s">
        <v>77</v>
      </c>
      <c r="AW480" s="13" t="s">
        <v>30</v>
      </c>
      <c r="AX480" s="13" t="s">
        <v>67</v>
      </c>
      <c r="AY480" s="168" t="s">
        <v>154</v>
      </c>
    </row>
    <row r="481" spans="2:65" s="12" customFormat="1" ht="10.199999999999999">
      <c r="B481" s="159"/>
      <c r="D481" s="160" t="s">
        <v>172</v>
      </c>
      <c r="E481" s="161" t="s">
        <v>1</v>
      </c>
      <c r="F481" s="162" t="s">
        <v>561</v>
      </c>
      <c r="H481" s="161" t="s">
        <v>1</v>
      </c>
      <c r="I481" s="163"/>
      <c r="L481" s="159"/>
      <c r="M481" s="164"/>
      <c r="N481" s="165"/>
      <c r="O481" s="165"/>
      <c r="P481" s="165"/>
      <c r="Q481" s="165"/>
      <c r="R481" s="165"/>
      <c r="S481" s="165"/>
      <c r="T481" s="166"/>
      <c r="AT481" s="161" t="s">
        <v>172</v>
      </c>
      <c r="AU481" s="161" t="s">
        <v>77</v>
      </c>
      <c r="AV481" s="12" t="s">
        <v>75</v>
      </c>
      <c r="AW481" s="12" t="s">
        <v>30</v>
      </c>
      <c r="AX481" s="12" t="s">
        <v>67</v>
      </c>
      <c r="AY481" s="161" t="s">
        <v>154</v>
      </c>
    </row>
    <row r="482" spans="2:65" s="13" customFormat="1" ht="10.199999999999999">
      <c r="B482" s="167"/>
      <c r="D482" s="160" t="s">
        <v>172</v>
      </c>
      <c r="E482" s="168" t="s">
        <v>1</v>
      </c>
      <c r="F482" s="169" t="s">
        <v>562</v>
      </c>
      <c r="H482" s="170">
        <v>103.46</v>
      </c>
      <c r="I482" s="171"/>
      <c r="L482" s="167"/>
      <c r="M482" s="172"/>
      <c r="N482" s="173"/>
      <c r="O482" s="173"/>
      <c r="P482" s="173"/>
      <c r="Q482" s="173"/>
      <c r="R482" s="173"/>
      <c r="S482" s="173"/>
      <c r="T482" s="174"/>
      <c r="AT482" s="168" t="s">
        <v>172</v>
      </c>
      <c r="AU482" s="168" t="s">
        <v>77</v>
      </c>
      <c r="AV482" s="13" t="s">
        <v>77</v>
      </c>
      <c r="AW482" s="13" t="s">
        <v>30</v>
      </c>
      <c r="AX482" s="13" t="s">
        <v>67</v>
      </c>
      <c r="AY482" s="168" t="s">
        <v>154</v>
      </c>
    </row>
    <row r="483" spans="2:65" s="14" customFormat="1" ht="10.199999999999999">
      <c r="B483" s="175"/>
      <c r="D483" s="160" t="s">
        <v>172</v>
      </c>
      <c r="E483" s="176" t="s">
        <v>1</v>
      </c>
      <c r="F483" s="177" t="s">
        <v>175</v>
      </c>
      <c r="H483" s="178">
        <v>1323.56</v>
      </c>
      <c r="I483" s="179"/>
      <c r="L483" s="175"/>
      <c r="M483" s="180"/>
      <c r="N483" s="181"/>
      <c r="O483" s="181"/>
      <c r="P483" s="181"/>
      <c r="Q483" s="181"/>
      <c r="R483" s="181"/>
      <c r="S483" s="181"/>
      <c r="T483" s="182"/>
      <c r="AT483" s="176" t="s">
        <v>172</v>
      </c>
      <c r="AU483" s="176" t="s">
        <v>77</v>
      </c>
      <c r="AV483" s="14" t="s">
        <v>161</v>
      </c>
      <c r="AW483" s="14" t="s">
        <v>30</v>
      </c>
      <c r="AX483" s="14" t="s">
        <v>75</v>
      </c>
      <c r="AY483" s="176" t="s">
        <v>154</v>
      </c>
    </row>
    <row r="484" spans="2:65" s="1" customFormat="1" ht="16.5" customHeight="1">
      <c r="B484" s="146"/>
      <c r="C484" s="183" t="s">
        <v>574</v>
      </c>
      <c r="D484" s="183" t="s">
        <v>228</v>
      </c>
      <c r="E484" s="184" t="s">
        <v>575</v>
      </c>
      <c r="F484" s="185" t="s">
        <v>576</v>
      </c>
      <c r="G484" s="186" t="s">
        <v>203</v>
      </c>
      <c r="H484" s="187">
        <v>1527.2670000000001</v>
      </c>
      <c r="I484" s="188"/>
      <c r="J484" s="189">
        <f>ROUND(I484*H484,2)</f>
        <v>0</v>
      </c>
      <c r="K484" s="185" t="s">
        <v>160</v>
      </c>
      <c r="L484" s="190"/>
      <c r="M484" s="191" t="s">
        <v>1</v>
      </c>
      <c r="N484" s="192" t="s">
        <v>38</v>
      </c>
      <c r="O484" s="49"/>
      <c r="P484" s="156">
        <f>O484*H484</f>
        <v>0</v>
      </c>
      <c r="Q484" s="156">
        <v>5.0000000000000001E-4</v>
      </c>
      <c r="R484" s="156">
        <f>Q484*H484</f>
        <v>0.76363350000000008</v>
      </c>
      <c r="S484" s="156">
        <v>0</v>
      </c>
      <c r="T484" s="157">
        <f>S484*H484</f>
        <v>0</v>
      </c>
      <c r="AR484" s="16" t="s">
        <v>347</v>
      </c>
      <c r="AT484" s="16" t="s">
        <v>228</v>
      </c>
      <c r="AU484" s="16" t="s">
        <v>77</v>
      </c>
      <c r="AY484" s="16" t="s">
        <v>154</v>
      </c>
      <c r="BE484" s="158">
        <f>IF(N484="základní",J484,0)</f>
        <v>0</v>
      </c>
      <c r="BF484" s="158">
        <f>IF(N484="snížená",J484,0)</f>
        <v>0</v>
      </c>
      <c r="BG484" s="158">
        <f>IF(N484="zákl. přenesená",J484,0)</f>
        <v>0</v>
      </c>
      <c r="BH484" s="158">
        <f>IF(N484="sníž. přenesená",J484,0)</f>
        <v>0</v>
      </c>
      <c r="BI484" s="158">
        <f>IF(N484="nulová",J484,0)</f>
        <v>0</v>
      </c>
      <c r="BJ484" s="16" t="s">
        <v>75</v>
      </c>
      <c r="BK484" s="158">
        <f>ROUND(I484*H484,2)</f>
        <v>0</v>
      </c>
      <c r="BL484" s="16" t="s">
        <v>249</v>
      </c>
      <c r="BM484" s="16" t="s">
        <v>577</v>
      </c>
    </row>
    <row r="485" spans="2:65" s="12" customFormat="1" ht="10.199999999999999">
      <c r="B485" s="159"/>
      <c r="D485" s="160" t="s">
        <v>172</v>
      </c>
      <c r="E485" s="161" t="s">
        <v>1</v>
      </c>
      <c r="F485" s="162" t="s">
        <v>572</v>
      </c>
      <c r="H485" s="161" t="s">
        <v>1</v>
      </c>
      <c r="I485" s="163"/>
      <c r="L485" s="159"/>
      <c r="M485" s="164"/>
      <c r="N485" s="165"/>
      <c r="O485" s="165"/>
      <c r="P485" s="165"/>
      <c r="Q485" s="165"/>
      <c r="R485" s="165"/>
      <c r="S485" s="165"/>
      <c r="T485" s="166"/>
      <c r="AT485" s="161" t="s">
        <v>172</v>
      </c>
      <c r="AU485" s="161" t="s">
        <v>77</v>
      </c>
      <c r="AV485" s="12" t="s">
        <v>75</v>
      </c>
      <c r="AW485" s="12" t="s">
        <v>30</v>
      </c>
      <c r="AX485" s="12" t="s">
        <v>67</v>
      </c>
      <c r="AY485" s="161" t="s">
        <v>154</v>
      </c>
    </row>
    <row r="486" spans="2:65" s="12" customFormat="1" ht="10.199999999999999">
      <c r="B486" s="159"/>
      <c r="D486" s="160" t="s">
        <v>172</v>
      </c>
      <c r="E486" s="161" t="s">
        <v>1</v>
      </c>
      <c r="F486" s="162" t="s">
        <v>573</v>
      </c>
      <c r="H486" s="161" t="s">
        <v>1</v>
      </c>
      <c r="I486" s="163"/>
      <c r="L486" s="159"/>
      <c r="M486" s="164"/>
      <c r="N486" s="165"/>
      <c r="O486" s="165"/>
      <c r="P486" s="165"/>
      <c r="Q486" s="165"/>
      <c r="R486" s="165"/>
      <c r="S486" s="165"/>
      <c r="T486" s="166"/>
      <c r="AT486" s="161" t="s">
        <v>172</v>
      </c>
      <c r="AU486" s="161" t="s">
        <v>77</v>
      </c>
      <c r="AV486" s="12" t="s">
        <v>75</v>
      </c>
      <c r="AW486" s="12" t="s">
        <v>30</v>
      </c>
      <c r="AX486" s="12" t="s">
        <v>67</v>
      </c>
      <c r="AY486" s="161" t="s">
        <v>154</v>
      </c>
    </row>
    <row r="487" spans="2:65" s="12" customFormat="1" ht="10.199999999999999">
      <c r="B487" s="159"/>
      <c r="D487" s="160" t="s">
        <v>172</v>
      </c>
      <c r="E487" s="161" t="s">
        <v>1</v>
      </c>
      <c r="F487" s="162" t="s">
        <v>559</v>
      </c>
      <c r="H487" s="161" t="s">
        <v>1</v>
      </c>
      <c r="I487" s="163"/>
      <c r="L487" s="159"/>
      <c r="M487" s="164"/>
      <c r="N487" s="165"/>
      <c r="O487" s="165"/>
      <c r="P487" s="165"/>
      <c r="Q487" s="165"/>
      <c r="R487" s="165"/>
      <c r="S487" s="165"/>
      <c r="T487" s="166"/>
      <c r="AT487" s="161" t="s">
        <v>172</v>
      </c>
      <c r="AU487" s="161" t="s">
        <v>77</v>
      </c>
      <c r="AV487" s="12" t="s">
        <v>75</v>
      </c>
      <c r="AW487" s="12" t="s">
        <v>30</v>
      </c>
      <c r="AX487" s="12" t="s">
        <v>67</v>
      </c>
      <c r="AY487" s="161" t="s">
        <v>154</v>
      </c>
    </row>
    <row r="488" spans="2:65" s="13" customFormat="1" ht="10.199999999999999">
      <c r="B488" s="167"/>
      <c r="D488" s="160" t="s">
        <v>172</v>
      </c>
      <c r="E488" s="168" t="s">
        <v>1</v>
      </c>
      <c r="F488" s="169" t="s">
        <v>578</v>
      </c>
      <c r="H488" s="170">
        <v>1403.115</v>
      </c>
      <c r="I488" s="171"/>
      <c r="L488" s="167"/>
      <c r="M488" s="172"/>
      <c r="N488" s="173"/>
      <c r="O488" s="173"/>
      <c r="P488" s="173"/>
      <c r="Q488" s="173"/>
      <c r="R488" s="173"/>
      <c r="S488" s="173"/>
      <c r="T488" s="174"/>
      <c r="AT488" s="168" t="s">
        <v>172</v>
      </c>
      <c r="AU488" s="168" t="s">
        <v>77</v>
      </c>
      <c r="AV488" s="13" t="s">
        <v>77</v>
      </c>
      <c r="AW488" s="13" t="s">
        <v>30</v>
      </c>
      <c r="AX488" s="13" t="s">
        <v>67</v>
      </c>
      <c r="AY488" s="168" t="s">
        <v>154</v>
      </c>
    </row>
    <row r="489" spans="2:65" s="12" customFormat="1" ht="10.199999999999999">
      <c r="B489" s="159"/>
      <c r="D489" s="160" t="s">
        <v>172</v>
      </c>
      <c r="E489" s="161" t="s">
        <v>1</v>
      </c>
      <c r="F489" s="162" t="s">
        <v>561</v>
      </c>
      <c r="H489" s="161" t="s">
        <v>1</v>
      </c>
      <c r="I489" s="163"/>
      <c r="L489" s="159"/>
      <c r="M489" s="164"/>
      <c r="N489" s="165"/>
      <c r="O489" s="165"/>
      <c r="P489" s="165"/>
      <c r="Q489" s="165"/>
      <c r="R489" s="165"/>
      <c r="S489" s="165"/>
      <c r="T489" s="166"/>
      <c r="AT489" s="161" t="s">
        <v>172</v>
      </c>
      <c r="AU489" s="161" t="s">
        <v>77</v>
      </c>
      <c r="AV489" s="12" t="s">
        <v>75</v>
      </c>
      <c r="AW489" s="12" t="s">
        <v>30</v>
      </c>
      <c r="AX489" s="12" t="s">
        <v>67</v>
      </c>
      <c r="AY489" s="161" t="s">
        <v>154</v>
      </c>
    </row>
    <row r="490" spans="2:65" s="13" customFormat="1" ht="10.199999999999999">
      <c r="B490" s="167"/>
      <c r="D490" s="160" t="s">
        <v>172</v>
      </c>
      <c r="E490" s="168" t="s">
        <v>1</v>
      </c>
      <c r="F490" s="169" t="s">
        <v>579</v>
      </c>
      <c r="H490" s="170">
        <v>124.152</v>
      </c>
      <c r="I490" s="171"/>
      <c r="L490" s="167"/>
      <c r="M490" s="172"/>
      <c r="N490" s="173"/>
      <c r="O490" s="173"/>
      <c r="P490" s="173"/>
      <c r="Q490" s="173"/>
      <c r="R490" s="173"/>
      <c r="S490" s="173"/>
      <c r="T490" s="174"/>
      <c r="AT490" s="168" t="s">
        <v>172</v>
      </c>
      <c r="AU490" s="168" t="s">
        <v>77</v>
      </c>
      <c r="AV490" s="13" t="s">
        <v>77</v>
      </c>
      <c r="AW490" s="13" t="s">
        <v>30</v>
      </c>
      <c r="AX490" s="13" t="s">
        <v>67</v>
      </c>
      <c r="AY490" s="168" t="s">
        <v>154</v>
      </c>
    </row>
    <row r="491" spans="2:65" s="14" customFormat="1" ht="10.199999999999999">
      <c r="B491" s="175"/>
      <c r="D491" s="160" t="s">
        <v>172</v>
      </c>
      <c r="E491" s="176" t="s">
        <v>1</v>
      </c>
      <c r="F491" s="177" t="s">
        <v>175</v>
      </c>
      <c r="H491" s="178">
        <v>1527.2670000000001</v>
      </c>
      <c r="I491" s="179"/>
      <c r="L491" s="175"/>
      <c r="M491" s="180"/>
      <c r="N491" s="181"/>
      <c r="O491" s="181"/>
      <c r="P491" s="181"/>
      <c r="Q491" s="181"/>
      <c r="R491" s="181"/>
      <c r="S491" s="181"/>
      <c r="T491" s="182"/>
      <c r="AT491" s="176" t="s">
        <v>172</v>
      </c>
      <c r="AU491" s="176" t="s">
        <v>77</v>
      </c>
      <c r="AV491" s="14" t="s">
        <v>161</v>
      </c>
      <c r="AW491" s="14" t="s">
        <v>30</v>
      </c>
      <c r="AX491" s="14" t="s">
        <v>75</v>
      </c>
      <c r="AY491" s="176" t="s">
        <v>154</v>
      </c>
    </row>
    <row r="492" spans="2:65" s="1" customFormat="1" ht="22.5" customHeight="1">
      <c r="B492" s="146"/>
      <c r="C492" s="147" t="s">
        <v>580</v>
      </c>
      <c r="D492" s="147" t="s">
        <v>156</v>
      </c>
      <c r="E492" s="148" t="s">
        <v>581</v>
      </c>
      <c r="F492" s="149" t="s">
        <v>582</v>
      </c>
      <c r="G492" s="150" t="s">
        <v>203</v>
      </c>
      <c r="H492" s="151">
        <v>1323.56</v>
      </c>
      <c r="I492" s="152"/>
      <c r="J492" s="153">
        <f>ROUND(I492*H492,2)</f>
        <v>0</v>
      </c>
      <c r="K492" s="149" t="s">
        <v>1</v>
      </c>
      <c r="L492" s="30"/>
      <c r="M492" s="154" t="s">
        <v>1</v>
      </c>
      <c r="N492" s="155" t="s">
        <v>38</v>
      </c>
      <c r="O492" s="49"/>
      <c r="P492" s="156">
        <f>O492*H492</f>
        <v>0</v>
      </c>
      <c r="Q492" s="156">
        <v>3.0000000000000001E-5</v>
      </c>
      <c r="R492" s="156">
        <f>Q492*H492</f>
        <v>3.97068E-2</v>
      </c>
      <c r="S492" s="156">
        <v>0</v>
      </c>
      <c r="T492" s="157">
        <f>S492*H492</f>
        <v>0</v>
      </c>
      <c r="AR492" s="16" t="s">
        <v>249</v>
      </c>
      <c r="AT492" s="16" t="s">
        <v>156</v>
      </c>
      <c r="AU492" s="16" t="s">
        <v>77</v>
      </c>
      <c r="AY492" s="16" t="s">
        <v>154</v>
      </c>
      <c r="BE492" s="158">
        <f>IF(N492="základní",J492,0)</f>
        <v>0</v>
      </c>
      <c r="BF492" s="158">
        <f>IF(N492="snížená",J492,0)</f>
        <v>0</v>
      </c>
      <c r="BG492" s="158">
        <f>IF(N492="zákl. přenesená",J492,0)</f>
        <v>0</v>
      </c>
      <c r="BH492" s="158">
        <f>IF(N492="sníž. přenesená",J492,0)</f>
        <v>0</v>
      </c>
      <c r="BI492" s="158">
        <f>IF(N492="nulová",J492,0)</f>
        <v>0</v>
      </c>
      <c r="BJ492" s="16" t="s">
        <v>75</v>
      </c>
      <c r="BK492" s="158">
        <f>ROUND(I492*H492,2)</f>
        <v>0</v>
      </c>
      <c r="BL492" s="16" t="s">
        <v>249</v>
      </c>
      <c r="BM492" s="16" t="s">
        <v>583</v>
      </c>
    </row>
    <row r="493" spans="2:65" s="12" customFormat="1" ht="10.199999999999999">
      <c r="B493" s="159"/>
      <c r="D493" s="160" t="s">
        <v>172</v>
      </c>
      <c r="E493" s="161" t="s">
        <v>1</v>
      </c>
      <c r="F493" s="162" t="s">
        <v>366</v>
      </c>
      <c r="H493" s="161" t="s">
        <v>1</v>
      </c>
      <c r="I493" s="163"/>
      <c r="L493" s="159"/>
      <c r="M493" s="164"/>
      <c r="N493" s="165"/>
      <c r="O493" s="165"/>
      <c r="P493" s="165"/>
      <c r="Q493" s="165"/>
      <c r="R493" s="165"/>
      <c r="S493" s="165"/>
      <c r="T493" s="166"/>
      <c r="AT493" s="161" t="s">
        <v>172</v>
      </c>
      <c r="AU493" s="161" t="s">
        <v>77</v>
      </c>
      <c r="AV493" s="12" t="s">
        <v>75</v>
      </c>
      <c r="AW493" s="12" t="s">
        <v>30</v>
      </c>
      <c r="AX493" s="12" t="s">
        <v>67</v>
      </c>
      <c r="AY493" s="161" t="s">
        <v>154</v>
      </c>
    </row>
    <row r="494" spans="2:65" s="12" customFormat="1" ht="10.199999999999999">
      <c r="B494" s="159"/>
      <c r="D494" s="160" t="s">
        <v>172</v>
      </c>
      <c r="E494" s="161" t="s">
        <v>1</v>
      </c>
      <c r="F494" s="162" t="s">
        <v>559</v>
      </c>
      <c r="H494" s="161" t="s">
        <v>1</v>
      </c>
      <c r="I494" s="163"/>
      <c r="L494" s="159"/>
      <c r="M494" s="164"/>
      <c r="N494" s="165"/>
      <c r="O494" s="165"/>
      <c r="P494" s="165"/>
      <c r="Q494" s="165"/>
      <c r="R494" s="165"/>
      <c r="S494" s="165"/>
      <c r="T494" s="166"/>
      <c r="AT494" s="161" t="s">
        <v>172</v>
      </c>
      <c r="AU494" s="161" t="s">
        <v>77</v>
      </c>
      <c r="AV494" s="12" t="s">
        <v>75</v>
      </c>
      <c r="AW494" s="12" t="s">
        <v>30</v>
      </c>
      <c r="AX494" s="12" t="s">
        <v>67</v>
      </c>
      <c r="AY494" s="161" t="s">
        <v>154</v>
      </c>
    </row>
    <row r="495" spans="2:65" s="13" customFormat="1" ht="10.199999999999999">
      <c r="B495" s="167"/>
      <c r="D495" s="160" t="s">
        <v>172</v>
      </c>
      <c r="E495" s="168" t="s">
        <v>1</v>
      </c>
      <c r="F495" s="169" t="s">
        <v>560</v>
      </c>
      <c r="H495" s="170">
        <v>1220.0999999999999</v>
      </c>
      <c r="I495" s="171"/>
      <c r="L495" s="167"/>
      <c r="M495" s="172"/>
      <c r="N495" s="173"/>
      <c r="O495" s="173"/>
      <c r="P495" s="173"/>
      <c r="Q495" s="173"/>
      <c r="R495" s="173"/>
      <c r="S495" s="173"/>
      <c r="T495" s="174"/>
      <c r="AT495" s="168" t="s">
        <v>172</v>
      </c>
      <c r="AU495" s="168" t="s">
        <v>77</v>
      </c>
      <c r="AV495" s="13" t="s">
        <v>77</v>
      </c>
      <c r="AW495" s="13" t="s">
        <v>30</v>
      </c>
      <c r="AX495" s="13" t="s">
        <v>67</v>
      </c>
      <c r="AY495" s="168" t="s">
        <v>154</v>
      </c>
    </row>
    <row r="496" spans="2:65" s="12" customFormat="1" ht="10.199999999999999">
      <c r="B496" s="159"/>
      <c r="D496" s="160" t="s">
        <v>172</v>
      </c>
      <c r="E496" s="161" t="s">
        <v>1</v>
      </c>
      <c r="F496" s="162" t="s">
        <v>561</v>
      </c>
      <c r="H496" s="161" t="s">
        <v>1</v>
      </c>
      <c r="I496" s="163"/>
      <c r="L496" s="159"/>
      <c r="M496" s="164"/>
      <c r="N496" s="165"/>
      <c r="O496" s="165"/>
      <c r="P496" s="165"/>
      <c r="Q496" s="165"/>
      <c r="R496" s="165"/>
      <c r="S496" s="165"/>
      <c r="T496" s="166"/>
      <c r="AT496" s="161" t="s">
        <v>172</v>
      </c>
      <c r="AU496" s="161" t="s">
        <v>77</v>
      </c>
      <c r="AV496" s="12" t="s">
        <v>75</v>
      </c>
      <c r="AW496" s="12" t="s">
        <v>30</v>
      </c>
      <c r="AX496" s="12" t="s">
        <v>67</v>
      </c>
      <c r="AY496" s="161" t="s">
        <v>154</v>
      </c>
    </row>
    <row r="497" spans="2:65" s="13" customFormat="1" ht="10.199999999999999">
      <c r="B497" s="167"/>
      <c r="D497" s="160" t="s">
        <v>172</v>
      </c>
      <c r="E497" s="168" t="s">
        <v>1</v>
      </c>
      <c r="F497" s="169" t="s">
        <v>562</v>
      </c>
      <c r="H497" s="170">
        <v>103.46</v>
      </c>
      <c r="I497" s="171"/>
      <c r="L497" s="167"/>
      <c r="M497" s="172"/>
      <c r="N497" s="173"/>
      <c r="O497" s="173"/>
      <c r="P497" s="173"/>
      <c r="Q497" s="173"/>
      <c r="R497" s="173"/>
      <c r="S497" s="173"/>
      <c r="T497" s="174"/>
      <c r="AT497" s="168" t="s">
        <v>172</v>
      </c>
      <c r="AU497" s="168" t="s">
        <v>77</v>
      </c>
      <c r="AV497" s="13" t="s">
        <v>77</v>
      </c>
      <c r="AW497" s="13" t="s">
        <v>30</v>
      </c>
      <c r="AX497" s="13" t="s">
        <v>67</v>
      </c>
      <c r="AY497" s="168" t="s">
        <v>154</v>
      </c>
    </row>
    <row r="498" spans="2:65" s="14" customFormat="1" ht="10.199999999999999">
      <c r="B498" s="175"/>
      <c r="D498" s="160" t="s">
        <v>172</v>
      </c>
      <c r="E498" s="176" t="s">
        <v>1</v>
      </c>
      <c r="F498" s="177" t="s">
        <v>175</v>
      </c>
      <c r="H498" s="178">
        <v>1323.56</v>
      </c>
      <c r="I498" s="179"/>
      <c r="L498" s="175"/>
      <c r="M498" s="180"/>
      <c r="N498" s="181"/>
      <c r="O498" s="181"/>
      <c r="P498" s="181"/>
      <c r="Q498" s="181"/>
      <c r="R498" s="181"/>
      <c r="S498" s="181"/>
      <c r="T498" s="182"/>
      <c r="AT498" s="176" t="s">
        <v>172</v>
      </c>
      <c r="AU498" s="176" t="s">
        <v>77</v>
      </c>
      <c r="AV498" s="14" t="s">
        <v>161</v>
      </c>
      <c r="AW498" s="14" t="s">
        <v>30</v>
      </c>
      <c r="AX498" s="14" t="s">
        <v>75</v>
      </c>
      <c r="AY498" s="176" t="s">
        <v>154</v>
      </c>
    </row>
    <row r="499" spans="2:65" s="1" customFormat="1" ht="16.5" customHeight="1">
      <c r="B499" s="146"/>
      <c r="C499" s="147" t="s">
        <v>584</v>
      </c>
      <c r="D499" s="147" t="s">
        <v>156</v>
      </c>
      <c r="E499" s="148" t="s">
        <v>585</v>
      </c>
      <c r="F499" s="149" t="s">
        <v>586</v>
      </c>
      <c r="G499" s="150" t="s">
        <v>196</v>
      </c>
      <c r="H499" s="151">
        <v>5.37</v>
      </c>
      <c r="I499" s="152"/>
      <c r="J499" s="153">
        <f>ROUND(I499*H499,2)</f>
        <v>0</v>
      </c>
      <c r="K499" s="149" t="s">
        <v>160</v>
      </c>
      <c r="L499" s="30"/>
      <c r="M499" s="154" t="s">
        <v>1</v>
      </c>
      <c r="N499" s="155" t="s">
        <v>38</v>
      </c>
      <c r="O499" s="49"/>
      <c r="P499" s="156">
        <f>O499*H499</f>
        <v>0</v>
      </c>
      <c r="Q499" s="156">
        <v>0</v>
      </c>
      <c r="R499" s="156">
        <f>Q499*H499</f>
        <v>0</v>
      </c>
      <c r="S499" s="156">
        <v>0</v>
      </c>
      <c r="T499" s="157">
        <f>S499*H499</f>
        <v>0</v>
      </c>
      <c r="AR499" s="16" t="s">
        <v>249</v>
      </c>
      <c r="AT499" s="16" t="s">
        <v>156</v>
      </c>
      <c r="AU499" s="16" t="s">
        <v>77</v>
      </c>
      <c r="AY499" s="16" t="s">
        <v>154</v>
      </c>
      <c r="BE499" s="158">
        <f>IF(N499="základní",J499,0)</f>
        <v>0</v>
      </c>
      <c r="BF499" s="158">
        <f>IF(N499="snížená",J499,0)</f>
        <v>0</v>
      </c>
      <c r="BG499" s="158">
        <f>IF(N499="zákl. přenesená",J499,0)</f>
        <v>0</v>
      </c>
      <c r="BH499" s="158">
        <f>IF(N499="sníž. přenesená",J499,0)</f>
        <v>0</v>
      </c>
      <c r="BI499" s="158">
        <f>IF(N499="nulová",J499,0)</f>
        <v>0</v>
      </c>
      <c r="BJ499" s="16" t="s">
        <v>75</v>
      </c>
      <c r="BK499" s="158">
        <f>ROUND(I499*H499,2)</f>
        <v>0</v>
      </c>
      <c r="BL499" s="16" t="s">
        <v>249</v>
      </c>
      <c r="BM499" s="16" t="s">
        <v>587</v>
      </c>
    </row>
    <row r="500" spans="2:65" s="11" customFormat="1" ht="22.8" customHeight="1">
      <c r="B500" s="133"/>
      <c r="D500" s="134" t="s">
        <v>66</v>
      </c>
      <c r="E500" s="144" t="s">
        <v>588</v>
      </c>
      <c r="F500" s="144" t="s">
        <v>589</v>
      </c>
      <c r="I500" s="136"/>
      <c r="J500" s="145">
        <f>BK500</f>
        <v>0</v>
      </c>
      <c r="L500" s="133"/>
      <c r="M500" s="138"/>
      <c r="N500" s="139"/>
      <c r="O500" s="139"/>
      <c r="P500" s="140">
        <f>SUM(P501:P540)</f>
        <v>0</v>
      </c>
      <c r="Q500" s="139"/>
      <c r="R500" s="140">
        <f>SUM(R501:R540)</f>
        <v>61.317758699999999</v>
      </c>
      <c r="S500" s="139"/>
      <c r="T500" s="141">
        <f>SUM(T501:T540)</f>
        <v>0</v>
      </c>
      <c r="AR500" s="134" t="s">
        <v>77</v>
      </c>
      <c r="AT500" s="142" t="s">
        <v>66</v>
      </c>
      <c r="AU500" s="142" t="s">
        <v>75</v>
      </c>
      <c r="AY500" s="134" t="s">
        <v>154</v>
      </c>
      <c r="BK500" s="143">
        <f>SUM(BK501:BK540)</f>
        <v>0</v>
      </c>
    </row>
    <row r="501" spans="2:65" s="1" customFormat="1" ht="16.5" customHeight="1">
      <c r="B501" s="146"/>
      <c r="C501" s="147" t="s">
        <v>590</v>
      </c>
      <c r="D501" s="147" t="s">
        <v>156</v>
      </c>
      <c r="E501" s="148" t="s">
        <v>591</v>
      </c>
      <c r="F501" s="149" t="s">
        <v>592</v>
      </c>
      <c r="G501" s="150" t="s">
        <v>203</v>
      </c>
      <c r="H501" s="151">
        <v>666.56</v>
      </c>
      <c r="I501" s="152"/>
      <c r="J501" s="153">
        <f>ROUND(I501*H501,2)</f>
        <v>0</v>
      </c>
      <c r="K501" s="149" t="s">
        <v>160</v>
      </c>
      <c r="L501" s="30"/>
      <c r="M501" s="154" t="s">
        <v>1</v>
      </c>
      <c r="N501" s="155" t="s">
        <v>38</v>
      </c>
      <c r="O501" s="49"/>
      <c r="P501" s="156">
        <f>O501*H501</f>
        <v>0</v>
      </c>
      <c r="Q501" s="156">
        <v>0</v>
      </c>
      <c r="R501" s="156">
        <f>Q501*H501</f>
        <v>0</v>
      </c>
      <c r="S501" s="156">
        <v>0</v>
      </c>
      <c r="T501" s="157">
        <f>S501*H501</f>
        <v>0</v>
      </c>
      <c r="AR501" s="16" t="s">
        <v>249</v>
      </c>
      <c r="AT501" s="16" t="s">
        <v>156</v>
      </c>
      <c r="AU501" s="16" t="s">
        <v>77</v>
      </c>
      <c r="AY501" s="16" t="s">
        <v>154</v>
      </c>
      <c r="BE501" s="158">
        <f>IF(N501="základní",J501,0)</f>
        <v>0</v>
      </c>
      <c r="BF501" s="158">
        <f>IF(N501="snížená",J501,0)</f>
        <v>0</v>
      </c>
      <c r="BG501" s="158">
        <f>IF(N501="zákl. přenesená",J501,0)</f>
        <v>0</v>
      </c>
      <c r="BH501" s="158">
        <f>IF(N501="sníž. přenesená",J501,0)</f>
        <v>0</v>
      </c>
      <c r="BI501" s="158">
        <f>IF(N501="nulová",J501,0)</f>
        <v>0</v>
      </c>
      <c r="BJ501" s="16" t="s">
        <v>75</v>
      </c>
      <c r="BK501" s="158">
        <f>ROUND(I501*H501,2)</f>
        <v>0</v>
      </c>
      <c r="BL501" s="16" t="s">
        <v>249</v>
      </c>
      <c r="BM501" s="16" t="s">
        <v>593</v>
      </c>
    </row>
    <row r="502" spans="2:65" s="12" customFormat="1" ht="10.199999999999999">
      <c r="B502" s="159"/>
      <c r="D502" s="160" t="s">
        <v>172</v>
      </c>
      <c r="E502" s="161" t="s">
        <v>1</v>
      </c>
      <c r="F502" s="162" t="s">
        <v>594</v>
      </c>
      <c r="H502" s="161" t="s">
        <v>1</v>
      </c>
      <c r="I502" s="163"/>
      <c r="L502" s="159"/>
      <c r="M502" s="164"/>
      <c r="N502" s="165"/>
      <c r="O502" s="165"/>
      <c r="P502" s="165"/>
      <c r="Q502" s="165"/>
      <c r="R502" s="165"/>
      <c r="S502" s="165"/>
      <c r="T502" s="166"/>
      <c r="AT502" s="161" t="s">
        <v>172</v>
      </c>
      <c r="AU502" s="161" t="s">
        <v>77</v>
      </c>
      <c r="AV502" s="12" t="s">
        <v>75</v>
      </c>
      <c r="AW502" s="12" t="s">
        <v>30</v>
      </c>
      <c r="AX502" s="12" t="s">
        <v>67</v>
      </c>
      <c r="AY502" s="161" t="s">
        <v>154</v>
      </c>
    </row>
    <row r="503" spans="2:65" s="12" customFormat="1" ht="10.199999999999999">
      <c r="B503" s="159"/>
      <c r="D503" s="160" t="s">
        <v>172</v>
      </c>
      <c r="E503" s="161" t="s">
        <v>1</v>
      </c>
      <c r="F503" s="162" t="s">
        <v>366</v>
      </c>
      <c r="H503" s="161" t="s">
        <v>1</v>
      </c>
      <c r="I503" s="163"/>
      <c r="L503" s="159"/>
      <c r="M503" s="164"/>
      <c r="N503" s="165"/>
      <c r="O503" s="165"/>
      <c r="P503" s="165"/>
      <c r="Q503" s="165"/>
      <c r="R503" s="165"/>
      <c r="S503" s="165"/>
      <c r="T503" s="166"/>
      <c r="AT503" s="161" t="s">
        <v>172</v>
      </c>
      <c r="AU503" s="161" t="s">
        <v>77</v>
      </c>
      <c r="AV503" s="12" t="s">
        <v>75</v>
      </c>
      <c r="AW503" s="12" t="s">
        <v>30</v>
      </c>
      <c r="AX503" s="12" t="s">
        <v>67</v>
      </c>
      <c r="AY503" s="161" t="s">
        <v>154</v>
      </c>
    </row>
    <row r="504" spans="2:65" s="13" customFormat="1" ht="10.199999999999999">
      <c r="B504" s="167"/>
      <c r="D504" s="160" t="s">
        <v>172</v>
      </c>
      <c r="E504" s="168" t="s">
        <v>1</v>
      </c>
      <c r="F504" s="169" t="s">
        <v>595</v>
      </c>
      <c r="H504" s="170">
        <v>417.1</v>
      </c>
      <c r="I504" s="171"/>
      <c r="L504" s="167"/>
      <c r="M504" s="172"/>
      <c r="N504" s="173"/>
      <c r="O504" s="173"/>
      <c r="P504" s="173"/>
      <c r="Q504" s="173"/>
      <c r="R504" s="173"/>
      <c r="S504" s="173"/>
      <c r="T504" s="174"/>
      <c r="AT504" s="168" t="s">
        <v>172</v>
      </c>
      <c r="AU504" s="168" t="s">
        <v>77</v>
      </c>
      <c r="AV504" s="13" t="s">
        <v>77</v>
      </c>
      <c r="AW504" s="13" t="s">
        <v>30</v>
      </c>
      <c r="AX504" s="13" t="s">
        <v>67</v>
      </c>
      <c r="AY504" s="168" t="s">
        <v>154</v>
      </c>
    </row>
    <row r="505" spans="2:65" s="12" customFormat="1" ht="10.199999999999999">
      <c r="B505" s="159"/>
      <c r="D505" s="160" t="s">
        <v>172</v>
      </c>
      <c r="E505" s="161" t="s">
        <v>1</v>
      </c>
      <c r="F505" s="162" t="s">
        <v>596</v>
      </c>
      <c r="H505" s="161" t="s">
        <v>1</v>
      </c>
      <c r="I505" s="163"/>
      <c r="L505" s="159"/>
      <c r="M505" s="164"/>
      <c r="N505" s="165"/>
      <c r="O505" s="165"/>
      <c r="P505" s="165"/>
      <c r="Q505" s="165"/>
      <c r="R505" s="165"/>
      <c r="S505" s="165"/>
      <c r="T505" s="166"/>
      <c r="AT505" s="161" t="s">
        <v>172</v>
      </c>
      <c r="AU505" s="161" t="s">
        <v>77</v>
      </c>
      <c r="AV505" s="12" t="s">
        <v>75</v>
      </c>
      <c r="AW505" s="12" t="s">
        <v>30</v>
      </c>
      <c r="AX505" s="12" t="s">
        <v>67</v>
      </c>
      <c r="AY505" s="161" t="s">
        <v>154</v>
      </c>
    </row>
    <row r="506" spans="2:65" s="13" customFormat="1" ht="10.199999999999999">
      <c r="B506" s="167"/>
      <c r="D506" s="160" t="s">
        <v>172</v>
      </c>
      <c r="E506" s="168" t="s">
        <v>1</v>
      </c>
      <c r="F506" s="169" t="s">
        <v>597</v>
      </c>
      <c r="H506" s="170">
        <v>146</v>
      </c>
      <c r="I506" s="171"/>
      <c r="L506" s="167"/>
      <c r="M506" s="172"/>
      <c r="N506" s="173"/>
      <c r="O506" s="173"/>
      <c r="P506" s="173"/>
      <c r="Q506" s="173"/>
      <c r="R506" s="173"/>
      <c r="S506" s="173"/>
      <c r="T506" s="174"/>
      <c r="AT506" s="168" t="s">
        <v>172</v>
      </c>
      <c r="AU506" s="168" t="s">
        <v>77</v>
      </c>
      <c r="AV506" s="13" t="s">
        <v>77</v>
      </c>
      <c r="AW506" s="13" t="s">
        <v>30</v>
      </c>
      <c r="AX506" s="13" t="s">
        <v>67</v>
      </c>
      <c r="AY506" s="168" t="s">
        <v>154</v>
      </c>
    </row>
    <row r="507" spans="2:65" s="12" customFormat="1" ht="10.199999999999999">
      <c r="B507" s="159"/>
      <c r="D507" s="160" t="s">
        <v>172</v>
      </c>
      <c r="E507" s="161" t="s">
        <v>1</v>
      </c>
      <c r="F507" s="162" t="s">
        <v>598</v>
      </c>
      <c r="H507" s="161" t="s">
        <v>1</v>
      </c>
      <c r="I507" s="163"/>
      <c r="L507" s="159"/>
      <c r="M507" s="164"/>
      <c r="N507" s="165"/>
      <c r="O507" s="165"/>
      <c r="P507" s="165"/>
      <c r="Q507" s="165"/>
      <c r="R507" s="165"/>
      <c r="S507" s="165"/>
      <c r="T507" s="166"/>
      <c r="AT507" s="161" t="s">
        <v>172</v>
      </c>
      <c r="AU507" s="161" t="s">
        <v>77</v>
      </c>
      <c r="AV507" s="12" t="s">
        <v>75</v>
      </c>
      <c r="AW507" s="12" t="s">
        <v>30</v>
      </c>
      <c r="AX507" s="12" t="s">
        <v>67</v>
      </c>
      <c r="AY507" s="161" t="s">
        <v>154</v>
      </c>
    </row>
    <row r="508" spans="2:65" s="13" customFormat="1" ht="10.199999999999999">
      <c r="B508" s="167"/>
      <c r="D508" s="160" t="s">
        <v>172</v>
      </c>
      <c r="E508" s="168" t="s">
        <v>1</v>
      </c>
      <c r="F508" s="169" t="s">
        <v>562</v>
      </c>
      <c r="H508" s="170">
        <v>103.46</v>
      </c>
      <c r="I508" s="171"/>
      <c r="L508" s="167"/>
      <c r="M508" s="172"/>
      <c r="N508" s="173"/>
      <c r="O508" s="173"/>
      <c r="P508" s="173"/>
      <c r="Q508" s="173"/>
      <c r="R508" s="173"/>
      <c r="S508" s="173"/>
      <c r="T508" s="174"/>
      <c r="AT508" s="168" t="s">
        <v>172</v>
      </c>
      <c r="AU508" s="168" t="s">
        <v>77</v>
      </c>
      <c r="AV508" s="13" t="s">
        <v>77</v>
      </c>
      <c r="AW508" s="13" t="s">
        <v>30</v>
      </c>
      <c r="AX508" s="13" t="s">
        <v>67</v>
      </c>
      <c r="AY508" s="168" t="s">
        <v>154</v>
      </c>
    </row>
    <row r="509" spans="2:65" s="14" customFormat="1" ht="10.199999999999999">
      <c r="B509" s="175"/>
      <c r="D509" s="160" t="s">
        <v>172</v>
      </c>
      <c r="E509" s="176" t="s">
        <v>1</v>
      </c>
      <c r="F509" s="177" t="s">
        <v>175</v>
      </c>
      <c r="H509" s="178">
        <v>666.56</v>
      </c>
      <c r="I509" s="179"/>
      <c r="L509" s="175"/>
      <c r="M509" s="180"/>
      <c r="N509" s="181"/>
      <c r="O509" s="181"/>
      <c r="P509" s="181"/>
      <c r="Q509" s="181"/>
      <c r="R509" s="181"/>
      <c r="S509" s="181"/>
      <c r="T509" s="182"/>
      <c r="AT509" s="176" t="s">
        <v>172</v>
      </c>
      <c r="AU509" s="176" t="s">
        <v>77</v>
      </c>
      <c r="AV509" s="14" t="s">
        <v>161</v>
      </c>
      <c r="AW509" s="14" t="s">
        <v>30</v>
      </c>
      <c r="AX509" s="14" t="s">
        <v>75</v>
      </c>
      <c r="AY509" s="176" t="s">
        <v>154</v>
      </c>
    </row>
    <row r="510" spans="2:65" s="1" customFormat="1" ht="16.5" customHeight="1">
      <c r="B510" s="146"/>
      <c r="C510" s="183" t="s">
        <v>599</v>
      </c>
      <c r="D510" s="183" t="s">
        <v>228</v>
      </c>
      <c r="E510" s="184" t="s">
        <v>600</v>
      </c>
      <c r="F510" s="185" t="s">
        <v>601</v>
      </c>
      <c r="G510" s="186" t="s">
        <v>203</v>
      </c>
      <c r="H510" s="187">
        <v>437.95499999999998</v>
      </c>
      <c r="I510" s="188"/>
      <c r="J510" s="189">
        <f>ROUND(I510*H510,2)</f>
        <v>0</v>
      </c>
      <c r="K510" s="185" t="s">
        <v>160</v>
      </c>
      <c r="L510" s="190"/>
      <c r="M510" s="191" t="s">
        <v>1</v>
      </c>
      <c r="N510" s="192" t="s">
        <v>38</v>
      </c>
      <c r="O510" s="49"/>
      <c r="P510" s="156">
        <f>O510*H510</f>
        <v>0</v>
      </c>
      <c r="Q510" s="156">
        <v>8.9999999999999998E-4</v>
      </c>
      <c r="R510" s="156">
        <f>Q510*H510</f>
        <v>0.3941595</v>
      </c>
      <c r="S510" s="156">
        <v>0</v>
      </c>
      <c r="T510" s="157">
        <f>S510*H510</f>
        <v>0</v>
      </c>
      <c r="AR510" s="16" t="s">
        <v>347</v>
      </c>
      <c r="AT510" s="16" t="s">
        <v>228</v>
      </c>
      <c r="AU510" s="16" t="s">
        <v>77</v>
      </c>
      <c r="AY510" s="16" t="s">
        <v>154</v>
      </c>
      <c r="BE510" s="158">
        <f>IF(N510="základní",J510,0)</f>
        <v>0</v>
      </c>
      <c r="BF510" s="158">
        <f>IF(N510="snížená",J510,0)</f>
        <v>0</v>
      </c>
      <c r="BG510" s="158">
        <f>IF(N510="zákl. přenesená",J510,0)</f>
        <v>0</v>
      </c>
      <c r="BH510" s="158">
        <f>IF(N510="sníž. přenesená",J510,0)</f>
        <v>0</v>
      </c>
      <c r="BI510" s="158">
        <f>IF(N510="nulová",J510,0)</f>
        <v>0</v>
      </c>
      <c r="BJ510" s="16" t="s">
        <v>75</v>
      </c>
      <c r="BK510" s="158">
        <f>ROUND(I510*H510,2)</f>
        <v>0</v>
      </c>
      <c r="BL510" s="16" t="s">
        <v>249</v>
      </c>
      <c r="BM510" s="16" t="s">
        <v>602</v>
      </c>
    </row>
    <row r="511" spans="2:65" s="12" customFormat="1" ht="10.199999999999999">
      <c r="B511" s="159"/>
      <c r="D511" s="160" t="s">
        <v>172</v>
      </c>
      <c r="E511" s="161" t="s">
        <v>1</v>
      </c>
      <c r="F511" s="162" t="s">
        <v>594</v>
      </c>
      <c r="H511" s="161" t="s">
        <v>1</v>
      </c>
      <c r="I511" s="163"/>
      <c r="L511" s="159"/>
      <c r="M511" s="164"/>
      <c r="N511" s="165"/>
      <c r="O511" s="165"/>
      <c r="P511" s="165"/>
      <c r="Q511" s="165"/>
      <c r="R511" s="165"/>
      <c r="S511" s="165"/>
      <c r="T511" s="166"/>
      <c r="AT511" s="161" t="s">
        <v>172</v>
      </c>
      <c r="AU511" s="161" t="s">
        <v>77</v>
      </c>
      <c r="AV511" s="12" t="s">
        <v>75</v>
      </c>
      <c r="AW511" s="12" t="s">
        <v>30</v>
      </c>
      <c r="AX511" s="12" t="s">
        <v>67</v>
      </c>
      <c r="AY511" s="161" t="s">
        <v>154</v>
      </c>
    </row>
    <row r="512" spans="2:65" s="12" customFormat="1" ht="10.199999999999999">
      <c r="B512" s="159"/>
      <c r="D512" s="160" t="s">
        <v>172</v>
      </c>
      <c r="E512" s="161" t="s">
        <v>1</v>
      </c>
      <c r="F512" s="162" t="s">
        <v>366</v>
      </c>
      <c r="H512" s="161" t="s">
        <v>1</v>
      </c>
      <c r="I512" s="163"/>
      <c r="L512" s="159"/>
      <c r="M512" s="164"/>
      <c r="N512" s="165"/>
      <c r="O512" s="165"/>
      <c r="P512" s="165"/>
      <c r="Q512" s="165"/>
      <c r="R512" s="165"/>
      <c r="S512" s="165"/>
      <c r="T512" s="166"/>
      <c r="AT512" s="161" t="s">
        <v>172</v>
      </c>
      <c r="AU512" s="161" t="s">
        <v>77</v>
      </c>
      <c r="AV512" s="12" t="s">
        <v>75</v>
      </c>
      <c r="AW512" s="12" t="s">
        <v>30</v>
      </c>
      <c r="AX512" s="12" t="s">
        <v>67</v>
      </c>
      <c r="AY512" s="161" t="s">
        <v>154</v>
      </c>
    </row>
    <row r="513" spans="2:65" s="13" customFormat="1" ht="10.199999999999999">
      <c r="B513" s="167"/>
      <c r="D513" s="160" t="s">
        <v>172</v>
      </c>
      <c r="E513" s="168" t="s">
        <v>1</v>
      </c>
      <c r="F513" s="169" t="s">
        <v>603</v>
      </c>
      <c r="H513" s="170">
        <v>437.95499999999998</v>
      </c>
      <c r="I513" s="171"/>
      <c r="L513" s="167"/>
      <c r="M513" s="172"/>
      <c r="N513" s="173"/>
      <c r="O513" s="173"/>
      <c r="P513" s="173"/>
      <c r="Q513" s="173"/>
      <c r="R513" s="173"/>
      <c r="S513" s="173"/>
      <c r="T513" s="174"/>
      <c r="AT513" s="168" t="s">
        <v>172</v>
      </c>
      <c r="AU513" s="168" t="s">
        <v>77</v>
      </c>
      <c r="AV513" s="13" t="s">
        <v>77</v>
      </c>
      <c r="AW513" s="13" t="s">
        <v>30</v>
      </c>
      <c r="AX513" s="13" t="s">
        <v>67</v>
      </c>
      <c r="AY513" s="168" t="s">
        <v>154</v>
      </c>
    </row>
    <row r="514" spans="2:65" s="14" customFormat="1" ht="10.199999999999999">
      <c r="B514" s="175"/>
      <c r="D514" s="160" t="s">
        <v>172</v>
      </c>
      <c r="E514" s="176" t="s">
        <v>1</v>
      </c>
      <c r="F514" s="177" t="s">
        <v>175</v>
      </c>
      <c r="H514" s="178">
        <v>437.95499999999998</v>
      </c>
      <c r="I514" s="179"/>
      <c r="L514" s="175"/>
      <c r="M514" s="180"/>
      <c r="N514" s="181"/>
      <c r="O514" s="181"/>
      <c r="P514" s="181"/>
      <c r="Q514" s="181"/>
      <c r="R514" s="181"/>
      <c r="S514" s="181"/>
      <c r="T514" s="182"/>
      <c r="AT514" s="176" t="s">
        <v>172</v>
      </c>
      <c r="AU514" s="176" t="s">
        <v>77</v>
      </c>
      <c r="AV514" s="14" t="s">
        <v>161</v>
      </c>
      <c r="AW514" s="14" t="s">
        <v>30</v>
      </c>
      <c r="AX514" s="14" t="s">
        <v>75</v>
      </c>
      <c r="AY514" s="176" t="s">
        <v>154</v>
      </c>
    </row>
    <row r="515" spans="2:65" s="1" customFormat="1" ht="16.5" customHeight="1">
      <c r="B515" s="146"/>
      <c r="C515" s="183" t="s">
        <v>604</v>
      </c>
      <c r="D515" s="183" t="s">
        <v>228</v>
      </c>
      <c r="E515" s="184" t="s">
        <v>605</v>
      </c>
      <c r="F515" s="185" t="s">
        <v>606</v>
      </c>
      <c r="G515" s="186" t="s">
        <v>203</v>
      </c>
      <c r="H515" s="187">
        <v>153.30000000000001</v>
      </c>
      <c r="I515" s="188"/>
      <c r="J515" s="189">
        <f>ROUND(I515*H515,2)</f>
        <v>0</v>
      </c>
      <c r="K515" s="185" t="s">
        <v>160</v>
      </c>
      <c r="L515" s="190"/>
      <c r="M515" s="191" t="s">
        <v>1</v>
      </c>
      <c r="N515" s="192" t="s">
        <v>38</v>
      </c>
      <c r="O515" s="49"/>
      <c r="P515" s="156">
        <f>O515*H515</f>
        <v>0</v>
      </c>
      <c r="Q515" s="156">
        <v>4.7999999999999996E-3</v>
      </c>
      <c r="R515" s="156">
        <f>Q515*H515</f>
        <v>0.73583999999999994</v>
      </c>
      <c r="S515" s="156">
        <v>0</v>
      </c>
      <c r="T515" s="157">
        <f>S515*H515</f>
        <v>0</v>
      </c>
      <c r="AR515" s="16" t="s">
        <v>347</v>
      </c>
      <c r="AT515" s="16" t="s">
        <v>228</v>
      </c>
      <c r="AU515" s="16" t="s">
        <v>77</v>
      </c>
      <c r="AY515" s="16" t="s">
        <v>154</v>
      </c>
      <c r="BE515" s="158">
        <f>IF(N515="základní",J515,0)</f>
        <v>0</v>
      </c>
      <c r="BF515" s="158">
        <f>IF(N515="snížená",J515,0)</f>
        <v>0</v>
      </c>
      <c r="BG515" s="158">
        <f>IF(N515="zákl. přenesená",J515,0)</f>
        <v>0</v>
      </c>
      <c r="BH515" s="158">
        <f>IF(N515="sníž. přenesená",J515,0)</f>
        <v>0</v>
      </c>
      <c r="BI515" s="158">
        <f>IF(N515="nulová",J515,0)</f>
        <v>0</v>
      </c>
      <c r="BJ515" s="16" t="s">
        <v>75</v>
      </c>
      <c r="BK515" s="158">
        <f>ROUND(I515*H515,2)</f>
        <v>0</v>
      </c>
      <c r="BL515" s="16" t="s">
        <v>249</v>
      </c>
      <c r="BM515" s="16" t="s">
        <v>607</v>
      </c>
    </row>
    <row r="516" spans="2:65" s="12" customFormat="1" ht="10.199999999999999">
      <c r="B516" s="159"/>
      <c r="D516" s="160" t="s">
        <v>172</v>
      </c>
      <c r="E516" s="161" t="s">
        <v>1</v>
      </c>
      <c r="F516" s="162" t="s">
        <v>366</v>
      </c>
      <c r="H516" s="161" t="s">
        <v>1</v>
      </c>
      <c r="I516" s="163"/>
      <c r="L516" s="159"/>
      <c r="M516" s="164"/>
      <c r="N516" s="165"/>
      <c r="O516" s="165"/>
      <c r="P516" s="165"/>
      <c r="Q516" s="165"/>
      <c r="R516" s="165"/>
      <c r="S516" s="165"/>
      <c r="T516" s="166"/>
      <c r="AT516" s="161" t="s">
        <v>172</v>
      </c>
      <c r="AU516" s="161" t="s">
        <v>77</v>
      </c>
      <c r="AV516" s="12" t="s">
        <v>75</v>
      </c>
      <c r="AW516" s="12" t="s">
        <v>30</v>
      </c>
      <c r="AX516" s="12" t="s">
        <v>67</v>
      </c>
      <c r="AY516" s="161" t="s">
        <v>154</v>
      </c>
    </row>
    <row r="517" spans="2:65" s="12" customFormat="1" ht="10.199999999999999">
      <c r="B517" s="159"/>
      <c r="D517" s="160" t="s">
        <v>172</v>
      </c>
      <c r="E517" s="161" t="s">
        <v>1</v>
      </c>
      <c r="F517" s="162" t="s">
        <v>596</v>
      </c>
      <c r="H517" s="161" t="s">
        <v>1</v>
      </c>
      <c r="I517" s="163"/>
      <c r="L517" s="159"/>
      <c r="M517" s="164"/>
      <c r="N517" s="165"/>
      <c r="O517" s="165"/>
      <c r="P517" s="165"/>
      <c r="Q517" s="165"/>
      <c r="R517" s="165"/>
      <c r="S517" s="165"/>
      <c r="T517" s="166"/>
      <c r="AT517" s="161" t="s">
        <v>172</v>
      </c>
      <c r="AU517" s="161" t="s">
        <v>77</v>
      </c>
      <c r="AV517" s="12" t="s">
        <v>75</v>
      </c>
      <c r="AW517" s="12" t="s">
        <v>30</v>
      </c>
      <c r="AX517" s="12" t="s">
        <v>67</v>
      </c>
      <c r="AY517" s="161" t="s">
        <v>154</v>
      </c>
    </row>
    <row r="518" spans="2:65" s="13" customFormat="1" ht="10.199999999999999">
      <c r="B518" s="167"/>
      <c r="D518" s="160" t="s">
        <v>172</v>
      </c>
      <c r="E518" s="168" t="s">
        <v>1</v>
      </c>
      <c r="F518" s="169" t="s">
        <v>608</v>
      </c>
      <c r="H518" s="170">
        <v>153.30000000000001</v>
      </c>
      <c r="I518" s="171"/>
      <c r="L518" s="167"/>
      <c r="M518" s="172"/>
      <c r="N518" s="173"/>
      <c r="O518" s="173"/>
      <c r="P518" s="173"/>
      <c r="Q518" s="173"/>
      <c r="R518" s="173"/>
      <c r="S518" s="173"/>
      <c r="T518" s="174"/>
      <c r="AT518" s="168" t="s">
        <v>172</v>
      </c>
      <c r="AU518" s="168" t="s">
        <v>77</v>
      </c>
      <c r="AV518" s="13" t="s">
        <v>77</v>
      </c>
      <c r="AW518" s="13" t="s">
        <v>30</v>
      </c>
      <c r="AX518" s="13" t="s">
        <v>67</v>
      </c>
      <c r="AY518" s="168" t="s">
        <v>154</v>
      </c>
    </row>
    <row r="519" spans="2:65" s="14" customFormat="1" ht="10.199999999999999">
      <c r="B519" s="175"/>
      <c r="D519" s="160" t="s">
        <v>172</v>
      </c>
      <c r="E519" s="176" t="s">
        <v>1</v>
      </c>
      <c r="F519" s="177" t="s">
        <v>175</v>
      </c>
      <c r="H519" s="178">
        <v>153.30000000000001</v>
      </c>
      <c r="I519" s="179"/>
      <c r="L519" s="175"/>
      <c r="M519" s="180"/>
      <c r="N519" s="181"/>
      <c r="O519" s="181"/>
      <c r="P519" s="181"/>
      <c r="Q519" s="181"/>
      <c r="R519" s="181"/>
      <c r="S519" s="181"/>
      <c r="T519" s="182"/>
      <c r="AT519" s="176" t="s">
        <v>172</v>
      </c>
      <c r="AU519" s="176" t="s">
        <v>77</v>
      </c>
      <c r="AV519" s="14" t="s">
        <v>161</v>
      </c>
      <c r="AW519" s="14" t="s">
        <v>30</v>
      </c>
      <c r="AX519" s="14" t="s">
        <v>75</v>
      </c>
      <c r="AY519" s="176" t="s">
        <v>154</v>
      </c>
    </row>
    <row r="520" spans="2:65" s="1" customFormat="1" ht="16.5" customHeight="1">
      <c r="B520" s="146"/>
      <c r="C520" s="183" t="s">
        <v>609</v>
      </c>
      <c r="D520" s="183" t="s">
        <v>228</v>
      </c>
      <c r="E520" s="184" t="s">
        <v>610</v>
      </c>
      <c r="F520" s="185" t="s">
        <v>611</v>
      </c>
      <c r="G520" s="186" t="s">
        <v>203</v>
      </c>
      <c r="H520" s="187">
        <v>108.633</v>
      </c>
      <c r="I520" s="188"/>
      <c r="J520" s="189">
        <f>ROUND(I520*H520,2)</f>
        <v>0</v>
      </c>
      <c r="K520" s="185" t="s">
        <v>160</v>
      </c>
      <c r="L520" s="190"/>
      <c r="M520" s="191" t="s">
        <v>1</v>
      </c>
      <c r="N520" s="192" t="s">
        <v>38</v>
      </c>
      <c r="O520" s="49"/>
      <c r="P520" s="156">
        <f>O520*H520</f>
        <v>0</v>
      </c>
      <c r="Q520" s="156">
        <v>2.3999999999999998E-3</v>
      </c>
      <c r="R520" s="156">
        <f>Q520*H520</f>
        <v>0.26071919999999998</v>
      </c>
      <c r="S520" s="156">
        <v>0</v>
      </c>
      <c r="T520" s="157">
        <f>S520*H520</f>
        <v>0</v>
      </c>
      <c r="AR520" s="16" t="s">
        <v>347</v>
      </c>
      <c r="AT520" s="16" t="s">
        <v>228</v>
      </c>
      <c r="AU520" s="16" t="s">
        <v>77</v>
      </c>
      <c r="AY520" s="16" t="s">
        <v>154</v>
      </c>
      <c r="BE520" s="158">
        <f>IF(N520="základní",J520,0)</f>
        <v>0</v>
      </c>
      <c r="BF520" s="158">
        <f>IF(N520="snížená",J520,0)</f>
        <v>0</v>
      </c>
      <c r="BG520" s="158">
        <f>IF(N520="zákl. přenesená",J520,0)</f>
        <v>0</v>
      </c>
      <c r="BH520" s="158">
        <f>IF(N520="sníž. přenesená",J520,0)</f>
        <v>0</v>
      </c>
      <c r="BI520" s="158">
        <f>IF(N520="nulová",J520,0)</f>
        <v>0</v>
      </c>
      <c r="BJ520" s="16" t="s">
        <v>75</v>
      </c>
      <c r="BK520" s="158">
        <f>ROUND(I520*H520,2)</f>
        <v>0</v>
      </c>
      <c r="BL520" s="16" t="s">
        <v>249</v>
      </c>
      <c r="BM520" s="16" t="s">
        <v>612</v>
      </c>
    </row>
    <row r="521" spans="2:65" s="12" customFormat="1" ht="10.199999999999999">
      <c r="B521" s="159"/>
      <c r="D521" s="160" t="s">
        <v>172</v>
      </c>
      <c r="E521" s="161" t="s">
        <v>1</v>
      </c>
      <c r="F521" s="162" t="s">
        <v>366</v>
      </c>
      <c r="H521" s="161" t="s">
        <v>1</v>
      </c>
      <c r="I521" s="163"/>
      <c r="L521" s="159"/>
      <c r="M521" s="164"/>
      <c r="N521" s="165"/>
      <c r="O521" s="165"/>
      <c r="P521" s="165"/>
      <c r="Q521" s="165"/>
      <c r="R521" s="165"/>
      <c r="S521" s="165"/>
      <c r="T521" s="166"/>
      <c r="AT521" s="161" t="s">
        <v>172</v>
      </c>
      <c r="AU521" s="161" t="s">
        <v>77</v>
      </c>
      <c r="AV521" s="12" t="s">
        <v>75</v>
      </c>
      <c r="AW521" s="12" t="s">
        <v>30</v>
      </c>
      <c r="AX521" s="12" t="s">
        <v>67</v>
      </c>
      <c r="AY521" s="161" t="s">
        <v>154</v>
      </c>
    </row>
    <row r="522" spans="2:65" s="12" customFormat="1" ht="10.199999999999999">
      <c r="B522" s="159"/>
      <c r="D522" s="160" t="s">
        <v>172</v>
      </c>
      <c r="E522" s="161" t="s">
        <v>1</v>
      </c>
      <c r="F522" s="162" t="s">
        <v>598</v>
      </c>
      <c r="H522" s="161" t="s">
        <v>1</v>
      </c>
      <c r="I522" s="163"/>
      <c r="L522" s="159"/>
      <c r="M522" s="164"/>
      <c r="N522" s="165"/>
      <c r="O522" s="165"/>
      <c r="P522" s="165"/>
      <c r="Q522" s="165"/>
      <c r="R522" s="165"/>
      <c r="S522" s="165"/>
      <c r="T522" s="166"/>
      <c r="AT522" s="161" t="s">
        <v>172</v>
      </c>
      <c r="AU522" s="161" t="s">
        <v>77</v>
      </c>
      <c r="AV522" s="12" t="s">
        <v>75</v>
      </c>
      <c r="AW522" s="12" t="s">
        <v>30</v>
      </c>
      <c r="AX522" s="12" t="s">
        <v>67</v>
      </c>
      <c r="AY522" s="161" t="s">
        <v>154</v>
      </c>
    </row>
    <row r="523" spans="2:65" s="13" customFormat="1" ht="10.199999999999999">
      <c r="B523" s="167"/>
      <c r="D523" s="160" t="s">
        <v>172</v>
      </c>
      <c r="E523" s="168" t="s">
        <v>1</v>
      </c>
      <c r="F523" s="169" t="s">
        <v>613</v>
      </c>
      <c r="H523" s="170">
        <v>108.633</v>
      </c>
      <c r="I523" s="171"/>
      <c r="L523" s="167"/>
      <c r="M523" s="172"/>
      <c r="N523" s="173"/>
      <c r="O523" s="173"/>
      <c r="P523" s="173"/>
      <c r="Q523" s="173"/>
      <c r="R523" s="173"/>
      <c r="S523" s="173"/>
      <c r="T523" s="174"/>
      <c r="AT523" s="168" t="s">
        <v>172</v>
      </c>
      <c r="AU523" s="168" t="s">
        <v>77</v>
      </c>
      <c r="AV523" s="13" t="s">
        <v>77</v>
      </c>
      <c r="AW523" s="13" t="s">
        <v>30</v>
      </c>
      <c r="AX523" s="13" t="s">
        <v>67</v>
      </c>
      <c r="AY523" s="168" t="s">
        <v>154</v>
      </c>
    </row>
    <row r="524" spans="2:65" s="14" customFormat="1" ht="10.199999999999999">
      <c r="B524" s="175"/>
      <c r="D524" s="160" t="s">
        <v>172</v>
      </c>
      <c r="E524" s="176" t="s">
        <v>1</v>
      </c>
      <c r="F524" s="177" t="s">
        <v>175</v>
      </c>
      <c r="H524" s="178">
        <v>108.633</v>
      </c>
      <c r="I524" s="179"/>
      <c r="L524" s="175"/>
      <c r="M524" s="180"/>
      <c r="N524" s="181"/>
      <c r="O524" s="181"/>
      <c r="P524" s="181"/>
      <c r="Q524" s="181"/>
      <c r="R524" s="181"/>
      <c r="S524" s="181"/>
      <c r="T524" s="182"/>
      <c r="AT524" s="176" t="s">
        <v>172</v>
      </c>
      <c r="AU524" s="176" t="s">
        <v>77</v>
      </c>
      <c r="AV524" s="14" t="s">
        <v>161</v>
      </c>
      <c r="AW524" s="14" t="s">
        <v>30</v>
      </c>
      <c r="AX524" s="14" t="s">
        <v>75</v>
      </c>
      <c r="AY524" s="176" t="s">
        <v>154</v>
      </c>
    </row>
    <row r="525" spans="2:65" s="1" customFormat="1" ht="16.5" customHeight="1">
      <c r="B525" s="146"/>
      <c r="C525" s="147" t="s">
        <v>614</v>
      </c>
      <c r="D525" s="147" t="s">
        <v>156</v>
      </c>
      <c r="E525" s="148" t="s">
        <v>615</v>
      </c>
      <c r="F525" s="149" t="s">
        <v>616</v>
      </c>
      <c r="G525" s="150" t="s">
        <v>203</v>
      </c>
      <c r="H525" s="151">
        <v>3456</v>
      </c>
      <c r="I525" s="152"/>
      <c r="J525" s="153">
        <f>ROUND(I525*H525,2)</f>
        <v>0</v>
      </c>
      <c r="K525" s="149" t="s">
        <v>160</v>
      </c>
      <c r="L525" s="30"/>
      <c r="M525" s="154" t="s">
        <v>1</v>
      </c>
      <c r="N525" s="155" t="s">
        <v>38</v>
      </c>
      <c r="O525" s="49"/>
      <c r="P525" s="156">
        <f>O525*H525</f>
        <v>0</v>
      </c>
      <c r="Q525" s="156">
        <v>0</v>
      </c>
      <c r="R525" s="156">
        <f>Q525*H525</f>
        <v>0</v>
      </c>
      <c r="S525" s="156">
        <v>0</v>
      </c>
      <c r="T525" s="157">
        <f>S525*H525</f>
        <v>0</v>
      </c>
      <c r="AR525" s="16" t="s">
        <v>249</v>
      </c>
      <c r="AT525" s="16" t="s">
        <v>156</v>
      </c>
      <c r="AU525" s="16" t="s">
        <v>77</v>
      </c>
      <c r="AY525" s="16" t="s">
        <v>154</v>
      </c>
      <c r="BE525" s="158">
        <f>IF(N525="základní",J525,0)</f>
        <v>0</v>
      </c>
      <c r="BF525" s="158">
        <f>IF(N525="snížená",J525,0)</f>
        <v>0</v>
      </c>
      <c r="BG525" s="158">
        <f>IF(N525="zákl. přenesená",J525,0)</f>
        <v>0</v>
      </c>
      <c r="BH525" s="158">
        <f>IF(N525="sníž. přenesená",J525,0)</f>
        <v>0</v>
      </c>
      <c r="BI525" s="158">
        <f>IF(N525="nulová",J525,0)</f>
        <v>0</v>
      </c>
      <c r="BJ525" s="16" t="s">
        <v>75</v>
      </c>
      <c r="BK525" s="158">
        <f>ROUND(I525*H525,2)</f>
        <v>0</v>
      </c>
      <c r="BL525" s="16" t="s">
        <v>249</v>
      </c>
      <c r="BM525" s="16" t="s">
        <v>617</v>
      </c>
    </row>
    <row r="526" spans="2:65" s="12" customFormat="1" ht="10.199999999999999">
      <c r="B526" s="159"/>
      <c r="D526" s="160" t="s">
        <v>172</v>
      </c>
      <c r="E526" s="161" t="s">
        <v>1</v>
      </c>
      <c r="F526" s="162" t="s">
        <v>572</v>
      </c>
      <c r="H526" s="161" t="s">
        <v>1</v>
      </c>
      <c r="I526" s="163"/>
      <c r="L526" s="159"/>
      <c r="M526" s="164"/>
      <c r="N526" s="165"/>
      <c r="O526" s="165"/>
      <c r="P526" s="165"/>
      <c r="Q526" s="165"/>
      <c r="R526" s="165"/>
      <c r="S526" s="165"/>
      <c r="T526" s="166"/>
      <c r="AT526" s="161" t="s">
        <v>172</v>
      </c>
      <c r="AU526" s="161" t="s">
        <v>77</v>
      </c>
      <c r="AV526" s="12" t="s">
        <v>75</v>
      </c>
      <c r="AW526" s="12" t="s">
        <v>30</v>
      </c>
      <c r="AX526" s="12" t="s">
        <v>67</v>
      </c>
      <c r="AY526" s="161" t="s">
        <v>154</v>
      </c>
    </row>
    <row r="527" spans="2:65" s="12" customFormat="1" ht="10.199999999999999">
      <c r="B527" s="159"/>
      <c r="D527" s="160" t="s">
        <v>172</v>
      </c>
      <c r="E527" s="161" t="s">
        <v>1</v>
      </c>
      <c r="F527" s="162" t="s">
        <v>573</v>
      </c>
      <c r="H527" s="161" t="s">
        <v>1</v>
      </c>
      <c r="I527" s="163"/>
      <c r="L527" s="159"/>
      <c r="M527" s="164"/>
      <c r="N527" s="165"/>
      <c r="O527" s="165"/>
      <c r="P527" s="165"/>
      <c r="Q527" s="165"/>
      <c r="R527" s="165"/>
      <c r="S527" s="165"/>
      <c r="T527" s="166"/>
      <c r="AT527" s="161" t="s">
        <v>172</v>
      </c>
      <c r="AU527" s="161" t="s">
        <v>77</v>
      </c>
      <c r="AV527" s="12" t="s">
        <v>75</v>
      </c>
      <c r="AW527" s="12" t="s">
        <v>30</v>
      </c>
      <c r="AX527" s="12" t="s">
        <v>67</v>
      </c>
      <c r="AY527" s="161" t="s">
        <v>154</v>
      </c>
    </row>
    <row r="528" spans="2:65" s="13" customFormat="1" ht="10.199999999999999">
      <c r="B528" s="167"/>
      <c r="D528" s="160" t="s">
        <v>172</v>
      </c>
      <c r="E528" s="168" t="s">
        <v>1</v>
      </c>
      <c r="F528" s="169" t="s">
        <v>618</v>
      </c>
      <c r="H528" s="170">
        <v>3456</v>
      </c>
      <c r="I528" s="171"/>
      <c r="L528" s="167"/>
      <c r="M528" s="172"/>
      <c r="N528" s="173"/>
      <c r="O528" s="173"/>
      <c r="P528" s="173"/>
      <c r="Q528" s="173"/>
      <c r="R528" s="173"/>
      <c r="S528" s="173"/>
      <c r="T528" s="174"/>
      <c r="AT528" s="168" t="s">
        <v>172</v>
      </c>
      <c r="AU528" s="168" t="s">
        <v>77</v>
      </c>
      <c r="AV528" s="13" t="s">
        <v>77</v>
      </c>
      <c r="AW528" s="13" t="s">
        <v>30</v>
      </c>
      <c r="AX528" s="13" t="s">
        <v>67</v>
      </c>
      <c r="AY528" s="168" t="s">
        <v>154</v>
      </c>
    </row>
    <row r="529" spans="2:65" s="14" customFormat="1" ht="10.199999999999999">
      <c r="B529" s="175"/>
      <c r="D529" s="160" t="s">
        <v>172</v>
      </c>
      <c r="E529" s="176" t="s">
        <v>1</v>
      </c>
      <c r="F529" s="177" t="s">
        <v>175</v>
      </c>
      <c r="H529" s="178">
        <v>3456</v>
      </c>
      <c r="I529" s="179"/>
      <c r="L529" s="175"/>
      <c r="M529" s="180"/>
      <c r="N529" s="181"/>
      <c r="O529" s="181"/>
      <c r="P529" s="181"/>
      <c r="Q529" s="181"/>
      <c r="R529" s="181"/>
      <c r="S529" s="181"/>
      <c r="T529" s="182"/>
      <c r="AT529" s="176" t="s">
        <v>172</v>
      </c>
      <c r="AU529" s="176" t="s">
        <v>77</v>
      </c>
      <c r="AV529" s="14" t="s">
        <v>161</v>
      </c>
      <c r="AW529" s="14" t="s">
        <v>30</v>
      </c>
      <c r="AX529" s="14" t="s">
        <v>75</v>
      </c>
      <c r="AY529" s="176" t="s">
        <v>154</v>
      </c>
    </row>
    <row r="530" spans="2:65" s="1" customFormat="1" ht="16.5" customHeight="1">
      <c r="B530" s="146"/>
      <c r="C530" s="183" t="s">
        <v>619</v>
      </c>
      <c r="D530" s="183" t="s">
        <v>228</v>
      </c>
      <c r="E530" s="184" t="s">
        <v>620</v>
      </c>
      <c r="F530" s="185" t="s">
        <v>621</v>
      </c>
      <c r="G530" s="186" t="s">
        <v>203</v>
      </c>
      <c r="H530" s="187">
        <v>1175.04</v>
      </c>
      <c r="I530" s="188"/>
      <c r="J530" s="189">
        <f>ROUND(I530*H530,2)</f>
        <v>0</v>
      </c>
      <c r="K530" s="185" t="s">
        <v>160</v>
      </c>
      <c r="L530" s="190"/>
      <c r="M530" s="191" t="s">
        <v>1</v>
      </c>
      <c r="N530" s="192" t="s">
        <v>38</v>
      </c>
      <c r="O530" s="49"/>
      <c r="P530" s="156">
        <f>O530*H530</f>
        <v>0</v>
      </c>
      <c r="Q530" s="156">
        <v>1.4999999999999999E-2</v>
      </c>
      <c r="R530" s="156">
        <f>Q530*H530</f>
        <v>17.625599999999999</v>
      </c>
      <c r="S530" s="156">
        <v>0</v>
      </c>
      <c r="T530" s="157">
        <f>S530*H530</f>
        <v>0</v>
      </c>
      <c r="AR530" s="16" t="s">
        <v>347</v>
      </c>
      <c r="AT530" s="16" t="s">
        <v>228</v>
      </c>
      <c r="AU530" s="16" t="s">
        <v>77</v>
      </c>
      <c r="AY530" s="16" t="s">
        <v>154</v>
      </c>
      <c r="BE530" s="158">
        <f>IF(N530="základní",J530,0)</f>
        <v>0</v>
      </c>
      <c r="BF530" s="158">
        <f>IF(N530="snížená",J530,0)</f>
        <v>0</v>
      </c>
      <c r="BG530" s="158">
        <f>IF(N530="zákl. přenesená",J530,0)</f>
        <v>0</v>
      </c>
      <c r="BH530" s="158">
        <f>IF(N530="sníž. přenesená",J530,0)</f>
        <v>0</v>
      </c>
      <c r="BI530" s="158">
        <f>IF(N530="nulová",J530,0)</f>
        <v>0</v>
      </c>
      <c r="BJ530" s="16" t="s">
        <v>75</v>
      </c>
      <c r="BK530" s="158">
        <f>ROUND(I530*H530,2)</f>
        <v>0</v>
      </c>
      <c r="BL530" s="16" t="s">
        <v>249</v>
      </c>
      <c r="BM530" s="16" t="s">
        <v>622</v>
      </c>
    </row>
    <row r="531" spans="2:65" s="13" customFormat="1" ht="10.199999999999999">
      <c r="B531" s="167"/>
      <c r="D531" s="160" t="s">
        <v>172</v>
      </c>
      <c r="F531" s="169" t="s">
        <v>623</v>
      </c>
      <c r="H531" s="170">
        <v>1175.04</v>
      </c>
      <c r="I531" s="171"/>
      <c r="L531" s="167"/>
      <c r="M531" s="172"/>
      <c r="N531" s="173"/>
      <c r="O531" s="173"/>
      <c r="P531" s="173"/>
      <c r="Q531" s="173"/>
      <c r="R531" s="173"/>
      <c r="S531" s="173"/>
      <c r="T531" s="174"/>
      <c r="AT531" s="168" t="s">
        <v>172</v>
      </c>
      <c r="AU531" s="168" t="s">
        <v>77</v>
      </c>
      <c r="AV531" s="13" t="s">
        <v>77</v>
      </c>
      <c r="AW531" s="13" t="s">
        <v>3</v>
      </c>
      <c r="AX531" s="13" t="s">
        <v>75</v>
      </c>
      <c r="AY531" s="168" t="s">
        <v>154</v>
      </c>
    </row>
    <row r="532" spans="2:65" s="1" customFormat="1" ht="16.5" customHeight="1">
      <c r="B532" s="146"/>
      <c r="C532" s="183" t="s">
        <v>624</v>
      </c>
      <c r="D532" s="183" t="s">
        <v>228</v>
      </c>
      <c r="E532" s="184" t="s">
        <v>625</v>
      </c>
      <c r="F532" s="185" t="s">
        <v>626</v>
      </c>
      <c r="G532" s="186" t="s">
        <v>203</v>
      </c>
      <c r="H532" s="187">
        <v>1175.04</v>
      </c>
      <c r="I532" s="188"/>
      <c r="J532" s="189">
        <f>ROUND(I532*H532,2)</f>
        <v>0</v>
      </c>
      <c r="K532" s="185" t="s">
        <v>160</v>
      </c>
      <c r="L532" s="190"/>
      <c r="M532" s="191" t="s">
        <v>1</v>
      </c>
      <c r="N532" s="192" t="s">
        <v>38</v>
      </c>
      <c r="O532" s="49"/>
      <c r="P532" s="156">
        <f>O532*H532</f>
        <v>0</v>
      </c>
      <c r="Q532" s="156">
        <v>1.2E-2</v>
      </c>
      <c r="R532" s="156">
        <f>Q532*H532</f>
        <v>14.100479999999999</v>
      </c>
      <c r="S532" s="156">
        <v>0</v>
      </c>
      <c r="T532" s="157">
        <f>S532*H532</f>
        <v>0</v>
      </c>
      <c r="AR532" s="16" t="s">
        <v>347</v>
      </c>
      <c r="AT532" s="16" t="s">
        <v>228</v>
      </c>
      <c r="AU532" s="16" t="s">
        <v>77</v>
      </c>
      <c r="AY532" s="16" t="s">
        <v>154</v>
      </c>
      <c r="BE532" s="158">
        <f>IF(N532="základní",J532,0)</f>
        <v>0</v>
      </c>
      <c r="BF532" s="158">
        <f>IF(N532="snížená",J532,0)</f>
        <v>0</v>
      </c>
      <c r="BG532" s="158">
        <f>IF(N532="zákl. přenesená",J532,0)</f>
        <v>0</v>
      </c>
      <c r="BH532" s="158">
        <f>IF(N532="sníž. přenesená",J532,0)</f>
        <v>0</v>
      </c>
      <c r="BI532" s="158">
        <f>IF(N532="nulová",J532,0)</f>
        <v>0</v>
      </c>
      <c r="BJ532" s="16" t="s">
        <v>75</v>
      </c>
      <c r="BK532" s="158">
        <f>ROUND(I532*H532,2)</f>
        <v>0</v>
      </c>
      <c r="BL532" s="16" t="s">
        <v>249</v>
      </c>
      <c r="BM532" s="16" t="s">
        <v>627</v>
      </c>
    </row>
    <row r="533" spans="2:65" s="13" customFormat="1" ht="10.199999999999999">
      <c r="B533" s="167"/>
      <c r="D533" s="160" t="s">
        <v>172</v>
      </c>
      <c r="F533" s="169" t="s">
        <v>623</v>
      </c>
      <c r="H533" s="170">
        <v>1175.04</v>
      </c>
      <c r="I533" s="171"/>
      <c r="L533" s="167"/>
      <c r="M533" s="172"/>
      <c r="N533" s="173"/>
      <c r="O533" s="173"/>
      <c r="P533" s="173"/>
      <c r="Q533" s="173"/>
      <c r="R533" s="173"/>
      <c r="S533" s="173"/>
      <c r="T533" s="174"/>
      <c r="AT533" s="168" t="s">
        <v>172</v>
      </c>
      <c r="AU533" s="168" t="s">
        <v>77</v>
      </c>
      <c r="AV533" s="13" t="s">
        <v>77</v>
      </c>
      <c r="AW533" s="13" t="s">
        <v>3</v>
      </c>
      <c r="AX533" s="13" t="s">
        <v>75</v>
      </c>
      <c r="AY533" s="168" t="s">
        <v>154</v>
      </c>
    </row>
    <row r="534" spans="2:65" s="1" customFormat="1" ht="16.5" customHeight="1">
      <c r="B534" s="146"/>
      <c r="C534" s="183" t="s">
        <v>628</v>
      </c>
      <c r="D534" s="183" t="s">
        <v>228</v>
      </c>
      <c r="E534" s="184" t="s">
        <v>629</v>
      </c>
      <c r="F534" s="185" t="s">
        <v>630</v>
      </c>
      <c r="G534" s="186" t="s">
        <v>203</v>
      </c>
      <c r="H534" s="187">
        <v>1175.04</v>
      </c>
      <c r="I534" s="188"/>
      <c r="J534" s="189">
        <f>ROUND(I534*H534,2)</f>
        <v>0</v>
      </c>
      <c r="K534" s="185" t="s">
        <v>160</v>
      </c>
      <c r="L534" s="190"/>
      <c r="M534" s="191" t="s">
        <v>1</v>
      </c>
      <c r="N534" s="192" t="s">
        <v>38</v>
      </c>
      <c r="O534" s="49"/>
      <c r="P534" s="156">
        <f>O534*H534</f>
        <v>0</v>
      </c>
      <c r="Q534" s="156">
        <v>2.4E-2</v>
      </c>
      <c r="R534" s="156">
        <f>Q534*H534</f>
        <v>28.200959999999998</v>
      </c>
      <c r="S534" s="156">
        <v>0</v>
      </c>
      <c r="T534" s="157">
        <f>S534*H534</f>
        <v>0</v>
      </c>
      <c r="AR534" s="16" t="s">
        <v>347</v>
      </c>
      <c r="AT534" s="16" t="s">
        <v>228</v>
      </c>
      <c r="AU534" s="16" t="s">
        <v>77</v>
      </c>
      <c r="AY534" s="16" t="s">
        <v>154</v>
      </c>
      <c r="BE534" s="158">
        <f>IF(N534="základní",J534,0)</f>
        <v>0</v>
      </c>
      <c r="BF534" s="158">
        <f>IF(N534="snížená",J534,0)</f>
        <v>0</v>
      </c>
      <c r="BG534" s="158">
        <f>IF(N534="zákl. přenesená",J534,0)</f>
        <v>0</v>
      </c>
      <c r="BH534" s="158">
        <f>IF(N534="sníž. přenesená",J534,0)</f>
        <v>0</v>
      </c>
      <c r="BI534" s="158">
        <f>IF(N534="nulová",J534,0)</f>
        <v>0</v>
      </c>
      <c r="BJ534" s="16" t="s">
        <v>75</v>
      </c>
      <c r="BK534" s="158">
        <f>ROUND(I534*H534,2)</f>
        <v>0</v>
      </c>
      <c r="BL534" s="16" t="s">
        <v>249</v>
      </c>
      <c r="BM534" s="16" t="s">
        <v>631</v>
      </c>
    </row>
    <row r="535" spans="2:65" s="13" customFormat="1" ht="10.199999999999999">
      <c r="B535" s="167"/>
      <c r="D535" s="160" t="s">
        <v>172</v>
      </c>
      <c r="F535" s="169" t="s">
        <v>623</v>
      </c>
      <c r="H535" s="170">
        <v>1175.04</v>
      </c>
      <c r="I535" s="171"/>
      <c r="L535" s="167"/>
      <c r="M535" s="172"/>
      <c r="N535" s="173"/>
      <c r="O535" s="173"/>
      <c r="P535" s="173"/>
      <c r="Q535" s="173"/>
      <c r="R535" s="173"/>
      <c r="S535" s="173"/>
      <c r="T535" s="174"/>
      <c r="AT535" s="168" t="s">
        <v>172</v>
      </c>
      <c r="AU535" s="168" t="s">
        <v>77</v>
      </c>
      <c r="AV535" s="13" t="s">
        <v>77</v>
      </c>
      <c r="AW535" s="13" t="s">
        <v>3</v>
      </c>
      <c r="AX535" s="13" t="s">
        <v>75</v>
      </c>
      <c r="AY535" s="168" t="s">
        <v>154</v>
      </c>
    </row>
    <row r="536" spans="2:65" s="1" customFormat="1" ht="16.5" customHeight="1">
      <c r="B536" s="146"/>
      <c r="C536" s="147" t="s">
        <v>632</v>
      </c>
      <c r="D536" s="147" t="s">
        <v>156</v>
      </c>
      <c r="E536" s="148" t="s">
        <v>633</v>
      </c>
      <c r="F536" s="149" t="s">
        <v>634</v>
      </c>
      <c r="G536" s="150" t="s">
        <v>210</v>
      </c>
      <c r="H536" s="151">
        <v>288</v>
      </c>
      <c r="I536" s="152"/>
      <c r="J536" s="153">
        <f>ROUND(I536*H536,2)</f>
        <v>0</v>
      </c>
      <c r="K536" s="149" t="s">
        <v>1</v>
      </c>
      <c r="L536" s="30"/>
      <c r="M536" s="154" t="s">
        <v>1</v>
      </c>
      <c r="N536" s="155" t="s">
        <v>38</v>
      </c>
      <c r="O536" s="49"/>
      <c r="P536" s="156">
        <f>O536*H536</f>
        <v>0</v>
      </c>
      <c r="Q536" s="156">
        <v>0</v>
      </c>
      <c r="R536" s="156">
        <f>Q536*H536</f>
        <v>0</v>
      </c>
      <c r="S536" s="156">
        <v>0</v>
      </c>
      <c r="T536" s="157">
        <f>S536*H536</f>
        <v>0</v>
      </c>
      <c r="AR536" s="16" t="s">
        <v>161</v>
      </c>
      <c r="AT536" s="16" t="s">
        <v>156</v>
      </c>
      <c r="AU536" s="16" t="s">
        <v>77</v>
      </c>
      <c r="AY536" s="16" t="s">
        <v>154</v>
      </c>
      <c r="BE536" s="158">
        <f>IF(N536="základní",J536,0)</f>
        <v>0</v>
      </c>
      <c r="BF536" s="158">
        <f>IF(N536="snížená",J536,0)</f>
        <v>0</v>
      </c>
      <c r="BG536" s="158">
        <f>IF(N536="zákl. přenesená",J536,0)</f>
        <v>0</v>
      </c>
      <c r="BH536" s="158">
        <f>IF(N536="sníž. přenesená",J536,0)</f>
        <v>0</v>
      </c>
      <c r="BI536" s="158">
        <f>IF(N536="nulová",J536,0)</f>
        <v>0</v>
      </c>
      <c r="BJ536" s="16" t="s">
        <v>75</v>
      </c>
      <c r="BK536" s="158">
        <f>ROUND(I536*H536,2)</f>
        <v>0</v>
      </c>
      <c r="BL536" s="16" t="s">
        <v>161</v>
      </c>
      <c r="BM536" s="16" t="s">
        <v>635</v>
      </c>
    </row>
    <row r="537" spans="2:65" s="12" customFormat="1" ht="10.199999999999999">
      <c r="B537" s="159"/>
      <c r="D537" s="160" t="s">
        <v>172</v>
      </c>
      <c r="E537" s="161" t="s">
        <v>1</v>
      </c>
      <c r="F537" s="162" t="s">
        <v>366</v>
      </c>
      <c r="H537" s="161" t="s">
        <v>1</v>
      </c>
      <c r="I537" s="163"/>
      <c r="L537" s="159"/>
      <c r="M537" s="164"/>
      <c r="N537" s="165"/>
      <c r="O537" s="165"/>
      <c r="P537" s="165"/>
      <c r="Q537" s="165"/>
      <c r="R537" s="165"/>
      <c r="S537" s="165"/>
      <c r="T537" s="166"/>
      <c r="AT537" s="161" t="s">
        <v>172</v>
      </c>
      <c r="AU537" s="161" t="s">
        <v>77</v>
      </c>
      <c r="AV537" s="12" t="s">
        <v>75</v>
      </c>
      <c r="AW537" s="12" t="s">
        <v>30</v>
      </c>
      <c r="AX537" s="12" t="s">
        <v>67</v>
      </c>
      <c r="AY537" s="161" t="s">
        <v>154</v>
      </c>
    </row>
    <row r="538" spans="2:65" s="13" customFormat="1" ht="10.199999999999999">
      <c r="B538" s="167"/>
      <c r="D538" s="160" t="s">
        <v>172</v>
      </c>
      <c r="E538" s="168" t="s">
        <v>1</v>
      </c>
      <c r="F538" s="169" t="s">
        <v>636</v>
      </c>
      <c r="H538" s="170">
        <v>288</v>
      </c>
      <c r="I538" s="171"/>
      <c r="L538" s="167"/>
      <c r="M538" s="172"/>
      <c r="N538" s="173"/>
      <c r="O538" s="173"/>
      <c r="P538" s="173"/>
      <c r="Q538" s="173"/>
      <c r="R538" s="173"/>
      <c r="S538" s="173"/>
      <c r="T538" s="174"/>
      <c r="AT538" s="168" t="s">
        <v>172</v>
      </c>
      <c r="AU538" s="168" t="s">
        <v>77</v>
      </c>
      <c r="AV538" s="13" t="s">
        <v>77</v>
      </c>
      <c r="AW538" s="13" t="s">
        <v>30</v>
      </c>
      <c r="AX538" s="13" t="s">
        <v>67</v>
      </c>
      <c r="AY538" s="168" t="s">
        <v>154</v>
      </c>
    </row>
    <row r="539" spans="2:65" s="14" customFormat="1" ht="10.199999999999999">
      <c r="B539" s="175"/>
      <c r="D539" s="160" t="s">
        <v>172</v>
      </c>
      <c r="E539" s="176" t="s">
        <v>1</v>
      </c>
      <c r="F539" s="177" t="s">
        <v>175</v>
      </c>
      <c r="H539" s="178">
        <v>288</v>
      </c>
      <c r="I539" s="179"/>
      <c r="L539" s="175"/>
      <c r="M539" s="180"/>
      <c r="N539" s="181"/>
      <c r="O539" s="181"/>
      <c r="P539" s="181"/>
      <c r="Q539" s="181"/>
      <c r="R539" s="181"/>
      <c r="S539" s="181"/>
      <c r="T539" s="182"/>
      <c r="AT539" s="176" t="s">
        <v>172</v>
      </c>
      <c r="AU539" s="176" t="s">
        <v>77</v>
      </c>
      <c r="AV539" s="14" t="s">
        <v>161</v>
      </c>
      <c r="AW539" s="14" t="s">
        <v>30</v>
      </c>
      <c r="AX539" s="14" t="s">
        <v>75</v>
      </c>
      <c r="AY539" s="176" t="s">
        <v>154</v>
      </c>
    </row>
    <row r="540" spans="2:65" s="1" customFormat="1" ht="16.5" customHeight="1">
      <c r="B540" s="146"/>
      <c r="C540" s="147" t="s">
        <v>637</v>
      </c>
      <c r="D540" s="147" t="s">
        <v>156</v>
      </c>
      <c r="E540" s="148" t="s">
        <v>638</v>
      </c>
      <c r="F540" s="149" t="s">
        <v>639</v>
      </c>
      <c r="G540" s="150" t="s">
        <v>196</v>
      </c>
      <c r="H540" s="151">
        <v>61.317999999999998</v>
      </c>
      <c r="I540" s="152"/>
      <c r="J540" s="153">
        <f>ROUND(I540*H540,2)</f>
        <v>0</v>
      </c>
      <c r="K540" s="149" t="s">
        <v>160</v>
      </c>
      <c r="L540" s="30"/>
      <c r="M540" s="154" t="s">
        <v>1</v>
      </c>
      <c r="N540" s="155" t="s">
        <v>38</v>
      </c>
      <c r="O540" s="49"/>
      <c r="P540" s="156">
        <f>O540*H540</f>
        <v>0</v>
      </c>
      <c r="Q540" s="156">
        <v>0</v>
      </c>
      <c r="R540" s="156">
        <f>Q540*H540</f>
        <v>0</v>
      </c>
      <c r="S540" s="156">
        <v>0</v>
      </c>
      <c r="T540" s="157">
        <f>S540*H540</f>
        <v>0</v>
      </c>
      <c r="AR540" s="16" t="s">
        <v>249</v>
      </c>
      <c r="AT540" s="16" t="s">
        <v>156</v>
      </c>
      <c r="AU540" s="16" t="s">
        <v>77</v>
      </c>
      <c r="AY540" s="16" t="s">
        <v>154</v>
      </c>
      <c r="BE540" s="158">
        <f>IF(N540="základní",J540,0)</f>
        <v>0</v>
      </c>
      <c r="BF540" s="158">
        <f>IF(N540="snížená",J540,0)</f>
        <v>0</v>
      </c>
      <c r="BG540" s="158">
        <f>IF(N540="zákl. přenesená",J540,0)</f>
        <v>0</v>
      </c>
      <c r="BH540" s="158">
        <f>IF(N540="sníž. přenesená",J540,0)</f>
        <v>0</v>
      </c>
      <c r="BI540" s="158">
        <f>IF(N540="nulová",J540,0)</f>
        <v>0</v>
      </c>
      <c r="BJ540" s="16" t="s">
        <v>75</v>
      </c>
      <c r="BK540" s="158">
        <f>ROUND(I540*H540,2)</f>
        <v>0</v>
      </c>
      <c r="BL540" s="16" t="s">
        <v>249</v>
      </c>
      <c r="BM540" s="16" t="s">
        <v>640</v>
      </c>
    </row>
    <row r="541" spans="2:65" s="11" customFormat="1" ht="22.8" customHeight="1">
      <c r="B541" s="133"/>
      <c r="D541" s="134" t="s">
        <v>66</v>
      </c>
      <c r="E541" s="144" t="s">
        <v>641</v>
      </c>
      <c r="F541" s="144" t="s">
        <v>642</v>
      </c>
      <c r="I541" s="136"/>
      <c r="J541" s="145">
        <f>BK541</f>
        <v>0</v>
      </c>
      <c r="L541" s="133"/>
      <c r="M541" s="138"/>
      <c r="N541" s="139"/>
      <c r="O541" s="139"/>
      <c r="P541" s="140">
        <f>SUM(P542:P550)</f>
        <v>0</v>
      </c>
      <c r="Q541" s="139"/>
      <c r="R541" s="140">
        <f>SUM(R542:R550)</f>
        <v>33.354959999999998</v>
      </c>
      <c r="S541" s="139"/>
      <c r="T541" s="141">
        <f>SUM(T542:T550)</f>
        <v>0</v>
      </c>
      <c r="AR541" s="134" t="s">
        <v>77</v>
      </c>
      <c r="AT541" s="142" t="s">
        <v>66</v>
      </c>
      <c r="AU541" s="142" t="s">
        <v>75</v>
      </c>
      <c r="AY541" s="134" t="s">
        <v>154</v>
      </c>
      <c r="BK541" s="143">
        <f>SUM(BK542:BK550)</f>
        <v>0</v>
      </c>
    </row>
    <row r="542" spans="2:65" s="1" customFormat="1" ht="16.5" customHeight="1">
      <c r="B542" s="146"/>
      <c r="C542" s="147" t="s">
        <v>643</v>
      </c>
      <c r="D542" s="147" t="s">
        <v>156</v>
      </c>
      <c r="E542" s="148" t="s">
        <v>644</v>
      </c>
      <c r="F542" s="149" t="s">
        <v>645</v>
      </c>
      <c r="G542" s="150" t="s">
        <v>203</v>
      </c>
      <c r="H542" s="151">
        <v>1152</v>
      </c>
      <c r="I542" s="152"/>
      <c r="J542" s="153">
        <f>ROUND(I542*H542,2)</f>
        <v>0</v>
      </c>
      <c r="K542" s="149" t="s">
        <v>1</v>
      </c>
      <c r="L542" s="30"/>
      <c r="M542" s="154" t="s">
        <v>1</v>
      </c>
      <c r="N542" s="155" t="s">
        <v>38</v>
      </c>
      <c r="O542" s="49"/>
      <c r="P542" s="156">
        <f>O542*H542</f>
        <v>0</v>
      </c>
      <c r="Q542" s="156">
        <v>1.873E-2</v>
      </c>
      <c r="R542" s="156">
        <f>Q542*H542</f>
        <v>21.57696</v>
      </c>
      <c r="S542" s="156">
        <v>0</v>
      </c>
      <c r="T542" s="157">
        <f>S542*H542</f>
        <v>0</v>
      </c>
      <c r="AR542" s="16" t="s">
        <v>249</v>
      </c>
      <c r="AT542" s="16" t="s">
        <v>156</v>
      </c>
      <c r="AU542" s="16" t="s">
        <v>77</v>
      </c>
      <c r="AY542" s="16" t="s">
        <v>154</v>
      </c>
      <c r="BE542" s="158">
        <f>IF(N542="základní",J542,0)</f>
        <v>0</v>
      </c>
      <c r="BF542" s="158">
        <f>IF(N542="snížená",J542,0)</f>
        <v>0</v>
      </c>
      <c r="BG542" s="158">
        <f>IF(N542="zákl. přenesená",J542,0)</f>
        <v>0</v>
      </c>
      <c r="BH542" s="158">
        <f>IF(N542="sníž. přenesená",J542,0)</f>
        <v>0</v>
      </c>
      <c r="BI542" s="158">
        <f>IF(N542="nulová",J542,0)</f>
        <v>0</v>
      </c>
      <c r="BJ542" s="16" t="s">
        <v>75</v>
      </c>
      <c r="BK542" s="158">
        <f>ROUND(I542*H542,2)</f>
        <v>0</v>
      </c>
      <c r="BL542" s="16" t="s">
        <v>249</v>
      </c>
      <c r="BM542" s="16" t="s">
        <v>646</v>
      </c>
    </row>
    <row r="543" spans="2:65" s="12" customFormat="1" ht="10.199999999999999">
      <c r="B543" s="159"/>
      <c r="D543" s="160" t="s">
        <v>172</v>
      </c>
      <c r="E543" s="161" t="s">
        <v>1</v>
      </c>
      <c r="F543" s="162" t="s">
        <v>366</v>
      </c>
      <c r="H543" s="161" t="s">
        <v>1</v>
      </c>
      <c r="I543" s="163"/>
      <c r="L543" s="159"/>
      <c r="M543" s="164"/>
      <c r="N543" s="165"/>
      <c r="O543" s="165"/>
      <c r="P543" s="165"/>
      <c r="Q543" s="165"/>
      <c r="R543" s="165"/>
      <c r="S543" s="165"/>
      <c r="T543" s="166"/>
      <c r="AT543" s="161" t="s">
        <v>172</v>
      </c>
      <c r="AU543" s="161" t="s">
        <v>77</v>
      </c>
      <c r="AV543" s="12" t="s">
        <v>75</v>
      </c>
      <c r="AW543" s="12" t="s">
        <v>30</v>
      </c>
      <c r="AX543" s="12" t="s">
        <v>67</v>
      </c>
      <c r="AY543" s="161" t="s">
        <v>154</v>
      </c>
    </row>
    <row r="544" spans="2:65" s="13" customFormat="1" ht="10.199999999999999">
      <c r="B544" s="167"/>
      <c r="D544" s="160" t="s">
        <v>172</v>
      </c>
      <c r="E544" s="168" t="s">
        <v>1</v>
      </c>
      <c r="F544" s="169" t="s">
        <v>462</v>
      </c>
      <c r="H544" s="170">
        <v>1152</v>
      </c>
      <c r="I544" s="171"/>
      <c r="L544" s="167"/>
      <c r="M544" s="172"/>
      <c r="N544" s="173"/>
      <c r="O544" s="173"/>
      <c r="P544" s="173"/>
      <c r="Q544" s="173"/>
      <c r="R544" s="173"/>
      <c r="S544" s="173"/>
      <c r="T544" s="174"/>
      <c r="AT544" s="168" t="s">
        <v>172</v>
      </c>
      <c r="AU544" s="168" t="s">
        <v>77</v>
      </c>
      <c r="AV544" s="13" t="s">
        <v>77</v>
      </c>
      <c r="AW544" s="13" t="s">
        <v>30</v>
      </c>
      <c r="AX544" s="13" t="s">
        <v>67</v>
      </c>
      <c r="AY544" s="168" t="s">
        <v>154</v>
      </c>
    </row>
    <row r="545" spans="2:65" s="14" customFormat="1" ht="10.199999999999999">
      <c r="B545" s="175"/>
      <c r="D545" s="160" t="s">
        <v>172</v>
      </c>
      <c r="E545" s="176" t="s">
        <v>1</v>
      </c>
      <c r="F545" s="177" t="s">
        <v>175</v>
      </c>
      <c r="H545" s="178">
        <v>1152</v>
      </c>
      <c r="I545" s="179"/>
      <c r="L545" s="175"/>
      <c r="M545" s="180"/>
      <c r="N545" s="181"/>
      <c r="O545" s="181"/>
      <c r="P545" s="181"/>
      <c r="Q545" s="181"/>
      <c r="R545" s="181"/>
      <c r="S545" s="181"/>
      <c r="T545" s="182"/>
      <c r="AT545" s="176" t="s">
        <v>172</v>
      </c>
      <c r="AU545" s="176" t="s">
        <v>77</v>
      </c>
      <c r="AV545" s="14" t="s">
        <v>161</v>
      </c>
      <c r="AW545" s="14" t="s">
        <v>30</v>
      </c>
      <c r="AX545" s="14" t="s">
        <v>75</v>
      </c>
      <c r="AY545" s="176" t="s">
        <v>154</v>
      </c>
    </row>
    <row r="546" spans="2:65" s="1" customFormat="1" ht="16.5" customHeight="1">
      <c r="B546" s="146"/>
      <c r="C546" s="147" t="s">
        <v>647</v>
      </c>
      <c r="D546" s="147" t="s">
        <v>156</v>
      </c>
      <c r="E546" s="148" t="s">
        <v>648</v>
      </c>
      <c r="F546" s="149" t="s">
        <v>649</v>
      </c>
      <c r="G546" s="150" t="s">
        <v>203</v>
      </c>
      <c r="H546" s="151">
        <v>362.4</v>
      </c>
      <c r="I546" s="152"/>
      <c r="J546" s="153">
        <f>ROUND(I546*H546,2)</f>
        <v>0</v>
      </c>
      <c r="K546" s="149" t="s">
        <v>1</v>
      </c>
      <c r="L546" s="30"/>
      <c r="M546" s="154" t="s">
        <v>1</v>
      </c>
      <c r="N546" s="155" t="s">
        <v>38</v>
      </c>
      <c r="O546" s="49"/>
      <c r="P546" s="156">
        <f>O546*H546</f>
        <v>0</v>
      </c>
      <c r="Q546" s="156">
        <v>3.2500000000000001E-2</v>
      </c>
      <c r="R546" s="156">
        <f>Q546*H546</f>
        <v>11.778</v>
      </c>
      <c r="S546" s="156">
        <v>0</v>
      </c>
      <c r="T546" s="157">
        <f>S546*H546</f>
        <v>0</v>
      </c>
      <c r="AR546" s="16" t="s">
        <v>249</v>
      </c>
      <c r="AT546" s="16" t="s">
        <v>156</v>
      </c>
      <c r="AU546" s="16" t="s">
        <v>77</v>
      </c>
      <c r="AY546" s="16" t="s">
        <v>154</v>
      </c>
      <c r="BE546" s="158">
        <f>IF(N546="základní",J546,0)</f>
        <v>0</v>
      </c>
      <c r="BF546" s="158">
        <f>IF(N546="snížená",J546,0)</f>
        <v>0</v>
      </c>
      <c r="BG546" s="158">
        <f>IF(N546="zákl. přenesená",J546,0)</f>
        <v>0</v>
      </c>
      <c r="BH546" s="158">
        <f>IF(N546="sníž. přenesená",J546,0)</f>
        <v>0</v>
      </c>
      <c r="BI546" s="158">
        <f>IF(N546="nulová",J546,0)</f>
        <v>0</v>
      </c>
      <c r="BJ546" s="16" t="s">
        <v>75</v>
      </c>
      <c r="BK546" s="158">
        <f>ROUND(I546*H546,2)</f>
        <v>0</v>
      </c>
      <c r="BL546" s="16" t="s">
        <v>249</v>
      </c>
      <c r="BM546" s="16" t="s">
        <v>650</v>
      </c>
    </row>
    <row r="547" spans="2:65" s="12" customFormat="1" ht="10.199999999999999">
      <c r="B547" s="159"/>
      <c r="D547" s="160" t="s">
        <v>172</v>
      </c>
      <c r="E547" s="161" t="s">
        <v>1</v>
      </c>
      <c r="F547" s="162" t="s">
        <v>366</v>
      </c>
      <c r="H547" s="161" t="s">
        <v>1</v>
      </c>
      <c r="I547" s="163"/>
      <c r="L547" s="159"/>
      <c r="M547" s="164"/>
      <c r="N547" s="165"/>
      <c r="O547" s="165"/>
      <c r="P547" s="165"/>
      <c r="Q547" s="165"/>
      <c r="R547" s="165"/>
      <c r="S547" s="165"/>
      <c r="T547" s="166"/>
      <c r="AT547" s="161" t="s">
        <v>172</v>
      </c>
      <c r="AU547" s="161" t="s">
        <v>77</v>
      </c>
      <c r="AV547" s="12" t="s">
        <v>75</v>
      </c>
      <c r="AW547" s="12" t="s">
        <v>30</v>
      </c>
      <c r="AX547" s="12" t="s">
        <v>67</v>
      </c>
      <c r="AY547" s="161" t="s">
        <v>154</v>
      </c>
    </row>
    <row r="548" spans="2:65" s="13" customFormat="1" ht="10.199999999999999">
      <c r="B548" s="167"/>
      <c r="D548" s="160" t="s">
        <v>172</v>
      </c>
      <c r="E548" s="168" t="s">
        <v>1</v>
      </c>
      <c r="F548" s="169" t="s">
        <v>651</v>
      </c>
      <c r="H548" s="170">
        <v>362.4</v>
      </c>
      <c r="I548" s="171"/>
      <c r="L548" s="167"/>
      <c r="M548" s="172"/>
      <c r="N548" s="173"/>
      <c r="O548" s="173"/>
      <c r="P548" s="173"/>
      <c r="Q548" s="173"/>
      <c r="R548" s="173"/>
      <c r="S548" s="173"/>
      <c r="T548" s="174"/>
      <c r="AT548" s="168" t="s">
        <v>172</v>
      </c>
      <c r="AU548" s="168" t="s">
        <v>77</v>
      </c>
      <c r="AV548" s="13" t="s">
        <v>77</v>
      </c>
      <c r="AW548" s="13" t="s">
        <v>30</v>
      </c>
      <c r="AX548" s="13" t="s">
        <v>67</v>
      </c>
      <c r="AY548" s="168" t="s">
        <v>154</v>
      </c>
    </row>
    <row r="549" spans="2:65" s="14" customFormat="1" ht="10.199999999999999">
      <c r="B549" s="175"/>
      <c r="D549" s="160" t="s">
        <v>172</v>
      </c>
      <c r="E549" s="176" t="s">
        <v>1</v>
      </c>
      <c r="F549" s="177" t="s">
        <v>175</v>
      </c>
      <c r="H549" s="178">
        <v>362.4</v>
      </c>
      <c r="I549" s="179"/>
      <c r="L549" s="175"/>
      <c r="M549" s="180"/>
      <c r="N549" s="181"/>
      <c r="O549" s="181"/>
      <c r="P549" s="181"/>
      <c r="Q549" s="181"/>
      <c r="R549" s="181"/>
      <c r="S549" s="181"/>
      <c r="T549" s="182"/>
      <c r="AT549" s="176" t="s">
        <v>172</v>
      </c>
      <c r="AU549" s="176" t="s">
        <v>77</v>
      </c>
      <c r="AV549" s="14" t="s">
        <v>161</v>
      </c>
      <c r="AW549" s="14" t="s">
        <v>30</v>
      </c>
      <c r="AX549" s="14" t="s">
        <v>75</v>
      </c>
      <c r="AY549" s="176" t="s">
        <v>154</v>
      </c>
    </row>
    <row r="550" spans="2:65" s="1" customFormat="1" ht="16.5" customHeight="1">
      <c r="B550" s="146"/>
      <c r="C550" s="147" t="s">
        <v>652</v>
      </c>
      <c r="D550" s="147" t="s">
        <v>156</v>
      </c>
      <c r="E550" s="148" t="s">
        <v>653</v>
      </c>
      <c r="F550" s="149" t="s">
        <v>654</v>
      </c>
      <c r="G550" s="150" t="s">
        <v>196</v>
      </c>
      <c r="H550" s="151">
        <v>33.354999999999997</v>
      </c>
      <c r="I550" s="152"/>
      <c r="J550" s="153">
        <f>ROUND(I550*H550,2)</f>
        <v>0</v>
      </c>
      <c r="K550" s="149" t="s">
        <v>160</v>
      </c>
      <c r="L550" s="30"/>
      <c r="M550" s="154" t="s">
        <v>1</v>
      </c>
      <c r="N550" s="155" t="s">
        <v>38</v>
      </c>
      <c r="O550" s="49"/>
      <c r="P550" s="156">
        <f>O550*H550</f>
        <v>0</v>
      </c>
      <c r="Q550" s="156">
        <v>0</v>
      </c>
      <c r="R550" s="156">
        <f>Q550*H550</f>
        <v>0</v>
      </c>
      <c r="S550" s="156">
        <v>0</v>
      </c>
      <c r="T550" s="157">
        <f>S550*H550</f>
        <v>0</v>
      </c>
      <c r="AR550" s="16" t="s">
        <v>249</v>
      </c>
      <c r="AT550" s="16" t="s">
        <v>156</v>
      </c>
      <c r="AU550" s="16" t="s">
        <v>77</v>
      </c>
      <c r="AY550" s="16" t="s">
        <v>154</v>
      </c>
      <c r="BE550" s="158">
        <f>IF(N550="základní",J550,0)</f>
        <v>0</v>
      </c>
      <c r="BF550" s="158">
        <f>IF(N550="snížená",J550,0)</f>
        <v>0</v>
      </c>
      <c r="BG550" s="158">
        <f>IF(N550="zákl. přenesená",J550,0)</f>
        <v>0</v>
      </c>
      <c r="BH550" s="158">
        <f>IF(N550="sníž. přenesená",J550,0)</f>
        <v>0</v>
      </c>
      <c r="BI550" s="158">
        <f>IF(N550="nulová",J550,0)</f>
        <v>0</v>
      </c>
      <c r="BJ550" s="16" t="s">
        <v>75</v>
      </c>
      <c r="BK550" s="158">
        <f>ROUND(I550*H550,2)</f>
        <v>0</v>
      </c>
      <c r="BL550" s="16" t="s">
        <v>249</v>
      </c>
      <c r="BM550" s="16" t="s">
        <v>655</v>
      </c>
    </row>
    <row r="551" spans="2:65" s="11" customFormat="1" ht="22.8" customHeight="1">
      <c r="B551" s="133"/>
      <c r="D551" s="134" t="s">
        <v>66</v>
      </c>
      <c r="E551" s="144" t="s">
        <v>656</v>
      </c>
      <c r="F551" s="144" t="s">
        <v>657</v>
      </c>
      <c r="I551" s="136"/>
      <c r="J551" s="145">
        <f>BK551</f>
        <v>0</v>
      </c>
      <c r="L551" s="133"/>
      <c r="M551" s="138"/>
      <c r="N551" s="139"/>
      <c r="O551" s="139"/>
      <c r="P551" s="140">
        <f>SUM(P552:P553)</f>
        <v>0</v>
      </c>
      <c r="Q551" s="139"/>
      <c r="R551" s="140">
        <f>SUM(R552:R553)</f>
        <v>0.90529920000000008</v>
      </c>
      <c r="S551" s="139"/>
      <c r="T551" s="141">
        <f>SUM(T552:T553)</f>
        <v>0</v>
      </c>
      <c r="AR551" s="134" t="s">
        <v>77</v>
      </c>
      <c r="AT551" s="142" t="s">
        <v>66</v>
      </c>
      <c r="AU551" s="142" t="s">
        <v>75</v>
      </c>
      <c r="AY551" s="134" t="s">
        <v>154</v>
      </c>
      <c r="BK551" s="143">
        <f>SUM(BK552:BK553)</f>
        <v>0</v>
      </c>
    </row>
    <row r="552" spans="2:65" s="1" customFormat="1" ht="16.5" customHeight="1">
      <c r="B552" s="146"/>
      <c r="C552" s="147" t="s">
        <v>658</v>
      </c>
      <c r="D552" s="147" t="s">
        <v>156</v>
      </c>
      <c r="E552" s="148" t="s">
        <v>659</v>
      </c>
      <c r="F552" s="149" t="s">
        <v>660</v>
      </c>
      <c r="G552" s="150" t="s">
        <v>210</v>
      </c>
      <c r="H552" s="151">
        <v>145.08000000000001</v>
      </c>
      <c r="I552" s="152"/>
      <c r="J552" s="153">
        <f>ROUND(I552*H552,2)</f>
        <v>0</v>
      </c>
      <c r="K552" s="149" t="s">
        <v>1</v>
      </c>
      <c r="L552" s="30"/>
      <c r="M552" s="154" t="s">
        <v>1</v>
      </c>
      <c r="N552" s="155" t="s">
        <v>38</v>
      </c>
      <c r="O552" s="49"/>
      <c r="P552" s="156">
        <f>O552*H552</f>
        <v>0</v>
      </c>
      <c r="Q552" s="156">
        <v>6.2399999999999999E-3</v>
      </c>
      <c r="R552" s="156">
        <f>Q552*H552</f>
        <v>0.90529920000000008</v>
      </c>
      <c r="S552" s="156">
        <v>0</v>
      </c>
      <c r="T552" s="157">
        <f>S552*H552</f>
        <v>0</v>
      </c>
      <c r="AR552" s="16" t="s">
        <v>249</v>
      </c>
      <c r="AT552" s="16" t="s">
        <v>156</v>
      </c>
      <c r="AU552" s="16" t="s">
        <v>77</v>
      </c>
      <c r="AY552" s="16" t="s">
        <v>154</v>
      </c>
      <c r="BE552" s="158">
        <f>IF(N552="základní",J552,0)</f>
        <v>0</v>
      </c>
      <c r="BF552" s="158">
        <f>IF(N552="snížená",J552,0)</f>
        <v>0</v>
      </c>
      <c r="BG552" s="158">
        <f>IF(N552="zákl. přenesená",J552,0)</f>
        <v>0</v>
      </c>
      <c r="BH552" s="158">
        <f>IF(N552="sníž. přenesená",J552,0)</f>
        <v>0</v>
      </c>
      <c r="BI552" s="158">
        <f>IF(N552="nulová",J552,0)</f>
        <v>0</v>
      </c>
      <c r="BJ552" s="16" t="s">
        <v>75</v>
      </c>
      <c r="BK552" s="158">
        <f>ROUND(I552*H552,2)</f>
        <v>0</v>
      </c>
      <c r="BL552" s="16" t="s">
        <v>249</v>
      </c>
      <c r="BM552" s="16" t="s">
        <v>661</v>
      </c>
    </row>
    <row r="553" spans="2:65" s="1" customFormat="1" ht="16.5" customHeight="1">
      <c r="B553" s="146"/>
      <c r="C553" s="147" t="s">
        <v>662</v>
      </c>
      <c r="D553" s="147" t="s">
        <v>156</v>
      </c>
      <c r="E553" s="148" t="s">
        <v>663</v>
      </c>
      <c r="F553" s="149" t="s">
        <v>664</v>
      </c>
      <c r="G553" s="150" t="s">
        <v>203</v>
      </c>
      <c r="H553" s="151">
        <v>102</v>
      </c>
      <c r="I553" s="152"/>
      <c r="J553" s="153">
        <f>ROUND(I553*H553,2)</f>
        <v>0</v>
      </c>
      <c r="K553" s="149" t="s">
        <v>1</v>
      </c>
      <c r="L553" s="30"/>
      <c r="M553" s="154" t="s">
        <v>1</v>
      </c>
      <c r="N553" s="155" t="s">
        <v>38</v>
      </c>
      <c r="O553" s="49"/>
      <c r="P553" s="156">
        <f>O553*H553</f>
        <v>0</v>
      </c>
      <c r="Q553" s="156">
        <v>0</v>
      </c>
      <c r="R553" s="156">
        <f>Q553*H553</f>
        <v>0</v>
      </c>
      <c r="S553" s="156">
        <v>0</v>
      </c>
      <c r="T553" s="157">
        <f>S553*H553</f>
        <v>0</v>
      </c>
      <c r="AR553" s="16" t="s">
        <v>249</v>
      </c>
      <c r="AT553" s="16" t="s">
        <v>156</v>
      </c>
      <c r="AU553" s="16" t="s">
        <v>77</v>
      </c>
      <c r="AY553" s="16" t="s">
        <v>154</v>
      </c>
      <c r="BE553" s="158">
        <f>IF(N553="základní",J553,0)</f>
        <v>0</v>
      </c>
      <c r="BF553" s="158">
        <f>IF(N553="snížená",J553,0)</f>
        <v>0</v>
      </c>
      <c r="BG553" s="158">
        <f>IF(N553="zákl. přenesená",J553,0)</f>
        <v>0</v>
      </c>
      <c r="BH553" s="158">
        <f>IF(N553="sníž. přenesená",J553,0)</f>
        <v>0</v>
      </c>
      <c r="BI553" s="158">
        <f>IF(N553="nulová",J553,0)</f>
        <v>0</v>
      </c>
      <c r="BJ553" s="16" t="s">
        <v>75</v>
      </c>
      <c r="BK553" s="158">
        <f>ROUND(I553*H553,2)</f>
        <v>0</v>
      </c>
      <c r="BL553" s="16" t="s">
        <v>249</v>
      </c>
      <c r="BM553" s="16" t="s">
        <v>665</v>
      </c>
    </row>
    <row r="554" spans="2:65" s="11" customFormat="1" ht="22.8" customHeight="1">
      <c r="B554" s="133"/>
      <c r="D554" s="134" t="s">
        <v>66</v>
      </c>
      <c r="E554" s="144" t="s">
        <v>666</v>
      </c>
      <c r="F554" s="144" t="s">
        <v>667</v>
      </c>
      <c r="I554" s="136"/>
      <c r="J554" s="145">
        <f>BK554</f>
        <v>0</v>
      </c>
      <c r="L554" s="133"/>
      <c r="M554" s="138"/>
      <c r="N554" s="139"/>
      <c r="O554" s="139"/>
      <c r="P554" s="140">
        <f>SUM(P555:P558)</f>
        <v>0</v>
      </c>
      <c r="Q554" s="139"/>
      <c r="R554" s="140">
        <f>SUM(R555:R558)</f>
        <v>0</v>
      </c>
      <c r="S554" s="139"/>
      <c r="T554" s="141">
        <f>SUM(T555:T558)</f>
        <v>0</v>
      </c>
      <c r="AR554" s="134" t="s">
        <v>77</v>
      </c>
      <c r="AT554" s="142" t="s">
        <v>66</v>
      </c>
      <c r="AU554" s="142" t="s">
        <v>75</v>
      </c>
      <c r="AY554" s="134" t="s">
        <v>154</v>
      </c>
      <c r="BK554" s="143">
        <f>SUM(BK555:BK558)</f>
        <v>0</v>
      </c>
    </row>
    <row r="555" spans="2:65" s="1" customFormat="1" ht="22.5" customHeight="1">
      <c r="B555" s="146"/>
      <c r="C555" s="147" t="s">
        <v>668</v>
      </c>
      <c r="D555" s="147" t="s">
        <v>156</v>
      </c>
      <c r="E555" s="148" t="s">
        <v>669</v>
      </c>
      <c r="F555" s="149" t="s">
        <v>670</v>
      </c>
      <c r="G555" s="150" t="s">
        <v>279</v>
      </c>
      <c r="H555" s="151">
        <v>2</v>
      </c>
      <c r="I555" s="152"/>
      <c r="J555" s="153">
        <f>ROUND(I555*H555,2)</f>
        <v>0</v>
      </c>
      <c r="K555" s="149" t="s">
        <v>1</v>
      </c>
      <c r="L555" s="30"/>
      <c r="M555" s="154" t="s">
        <v>1</v>
      </c>
      <c r="N555" s="155" t="s">
        <v>38</v>
      </c>
      <c r="O555" s="49"/>
      <c r="P555" s="156">
        <f>O555*H555</f>
        <v>0</v>
      </c>
      <c r="Q555" s="156">
        <v>0</v>
      </c>
      <c r="R555" s="156">
        <f>Q555*H555</f>
        <v>0</v>
      </c>
      <c r="S555" s="156">
        <v>0</v>
      </c>
      <c r="T555" s="157">
        <f>S555*H555</f>
        <v>0</v>
      </c>
      <c r="AR555" s="16" t="s">
        <v>249</v>
      </c>
      <c r="AT555" s="16" t="s">
        <v>156</v>
      </c>
      <c r="AU555" s="16" t="s">
        <v>77</v>
      </c>
      <c r="AY555" s="16" t="s">
        <v>154</v>
      </c>
      <c r="BE555" s="158">
        <f>IF(N555="základní",J555,0)</f>
        <v>0</v>
      </c>
      <c r="BF555" s="158">
        <f>IF(N555="snížená",J555,0)</f>
        <v>0</v>
      </c>
      <c r="BG555" s="158">
        <f>IF(N555="zákl. přenesená",J555,0)</f>
        <v>0</v>
      </c>
      <c r="BH555" s="158">
        <f>IF(N555="sníž. přenesená",J555,0)</f>
        <v>0</v>
      </c>
      <c r="BI555" s="158">
        <f>IF(N555="nulová",J555,0)</f>
        <v>0</v>
      </c>
      <c r="BJ555" s="16" t="s">
        <v>75</v>
      </c>
      <c r="BK555" s="158">
        <f>ROUND(I555*H555,2)</f>
        <v>0</v>
      </c>
      <c r="BL555" s="16" t="s">
        <v>249</v>
      </c>
      <c r="BM555" s="16" t="s">
        <v>671</v>
      </c>
    </row>
    <row r="556" spans="2:65" s="1" customFormat="1" ht="22.5" customHeight="1">
      <c r="B556" s="146"/>
      <c r="C556" s="147" t="s">
        <v>672</v>
      </c>
      <c r="D556" s="147" t="s">
        <v>156</v>
      </c>
      <c r="E556" s="148" t="s">
        <v>673</v>
      </c>
      <c r="F556" s="149" t="s">
        <v>674</v>
      </c>
      <c r="G556" s="150" t="s">
        <v>279</v>
      </c>
      <c r="H556" s="151">
        <v>1</v>
      </c>
      <c r="I556" s="152"/>
      <c r="J556" s="153">
        <f>ROUND(I556*H556,2)</f>
        <v>0</v>
      </c>
      <c r="K556" s="149" t="s">
        <v>1</v>
      </c>
      <c r="L556" s="30"/>
      <c r="M556" s="154" t="s">
        <v>1</v>
      </c>
      <c r="N556" s="155" t="s">
        <v>38</v>
      </c>
      <c r="O556" s="49"/>
      <c r="P556" s="156">
        <f>O556*H556</f>
        <v>0</v>
      </c>
      <c r="Q556" s="156">
        <v>0</v>
      </c>
      <c r="R556" s="156">
        <f>Q556*H556</f>
        <v>0</v>
      </c>
      <c r="S556" s="156">
        <v>0</v>
      </c>
      <c r="T556" s="157">
        <f>S556*H556</f>
        <v>0</v>
      </c>
      <c r="AR556" s="16" t="s">
        <v>249</v>
      </c>
      <c r="AT556" s="16" t="s">
        <v>156</v>
      </c>
      <c r="AU556" s="16" t="s">
        <v>77</v>
      </c>
      <c r="AY556" s="16" t="s">
        <v>154</v>
      </c>
      <c r="BE556" s="158">
        <f>IF(N556="základní",J556,0)</f>
        <v>0</v>
      </c>
      <c r="BF556" s="158">
        <f>IF(N556="snížená",J556,0)</f>
        <v>0</v>
      </c>
      <c r="BG556" s="158">
        <f>IF(N556="zákl. přenesená",J556,0)</f>
        <v>0</v>
      </c>
      <c r="BH556" s="158">
        <f>IF(N556="sníž. přenesená",J556,0)</f>
        <v>0</v>
      </c>
      <c r="BI556" s="158">
        <f>IF(N556="nulová",J556,0)</f>
        <v>0</v>
      </c>
      <c r="BJ556" s="16" t="s">
        <v>75</v>
      </c>
      <c r="BK556" s="158">
        <f>ROUND(I556*H556,2)</f>
        <v>0</v>
      </c>
      <c r="BL556" s="16" t="s">
        <v>249</v>
      </c>
      <c r="BM556" s="16" t="s">
        <v>675</v>
      </c>
    </row>
    <row r="557" spans="2:65" s="1" customFormat="1" ht="22.5" customHeight="1">
      <c r="B557" s="146"/>
      <c r="C557" s="147" t="s">
        <v>676</v>
      </c>
      <c r="D557" s="147" t="s">
        <v>156</v>
      </c>
      <c r="E557" s="148" t="s">
        <v>677</v>
      </c>
      <c r="F557" s="149" t="s">
        <v>678</v>
      </c>
      <c r="G557" s="150" t="s">
        <v>279</v>
      </c>
      <c r="H557" s="151">
        <v>1</v>
      </c>
      <c r="I557" s="152"/>
      <c r="J557" s="153">
        <f>ROUND(I557*H557,2)</f>
        <v>0</v>
      </c>
      <c r="K557" s="149" t="s">
        <v>1</v>
      </c>
      <c r="L557" s="30"/>
      <c r="M557" s="154" t="s">
        <v>1</v>
      </c>
      <c r="N557" s="155" t="s">
        <v>38</v>
      </c>
      <c r="O557" s="49"/>
      <c r="P557" s="156">
        <f>O557*H557</f>
        <v>0</v>
      </c>
      <c r="Q557" s="156">
        <v>0</v>
      </c>
      <c r="R557" s="156">
        <f>Q557*H557</f>
        <v>0</v>
      </c>
      <c r="S557" s="156">
        <v>0</v>
      </c>
      <c r="T557" s="157">
        <f>S557*H557</f>
        <v>0</v>
      </c>
      <c r="AR557" s="16" t="s">
        <v>249</v>
      </c>
      <c r="AT557" s="16" t="s">
        <v>156</v>
      </c>
      <c r="AU557" s="16" t="s">
        <v>77</v>
      </c>
      <c r="AY557" s="16" t="s">
        <v>154</v>
      </c>
      <c r="BE557" s="158">
        <f>IF(N557="základní",J557,0)</f>
        <v>0</v>
      </c>
      <c r="BF557" s="158">
        <f>IF(N557="snížená",J557,0)</f>
        <v>0</v>
      </c>
      <c r="BG557" s="158">
        <f>IF(N557="zákl. přenesená",J557,0)</f>
        <v>0</v>
      </c>
      <c r="BH557" s="158">
        <f>IF(N557="sníž. přenesená",J557,0)</f>
        <v>0</v>
      </c>
      <c r="BI557" s="158">
        <f>IF(N557="nulová",J557,0)</f>
        <v>0</v>
      </c>
      <c r="BJ557" s="16" t="s">
        <v>75</v>
      </c>
      <c r="BK557" s="158">
        <f>ROUND(I557*H557,2)</f>
        <v>0</v>
      </c>
      <c r="BL557" s="16" t="s">
        <v>249</v>
      </c>
      <c r="BM557" s="16" t="s">
        <v>679</v>
      </c>
    </row>
    <row r="558" spans="2:65" s="1" customFormat="1" ht="16.5" customHeight="1">
      <c r="B558" s="146"/>
      <c r="C558" s="147" t="s">
        <v>680</v>
      </c>
      <c r="D558" s="147" t="s">
        <v>156</v>
      </c>
      <c r="E558" s="148" t="s">
        <v>681</v>
      </c>
      <c r="F558" s="149" t="s">
        <v>682</v>
      </c>
      <c r="G558" s="150" t="s">
        <v>279</v>
      </c>
      <c r="H558" s="151">
        <v>1</v>
      </c>
      <c r="I558" s="152"/>
      <c r="J558" s="153">
        <f>ROUND(I558*H558,2)</f>
        <v>0</v>
      </c>
      <c r="K558" s="149" t="s">
        <v>1</v>
      </c>
      <c r="L558" s="30"/>
      <c r="M558" s="154" t="s">
        <v>1</v>
      </c>
      <c r="N558" s="155" t="s">
        <v>38</v>
      </c>
      <c r="O558" s="49"/>
      <c r="P558" s="156">
        <f>O558*H558</f>
        <v>0</v>
      </c>
      <c r="Q558" s="156">
        <v>0</v>
      </c>
      <c r="R558" s="156">
        <f>Q558*H558</f>
        <v>0</v>
      </c>
      <c r="S558" s="156">
        <v>0</v>
      </c>
      <c r="T558" s="157">
        <f>S558*H558</f>
        <v>0</v>
      </c>
      <c r="AR558" s="16" t="s">
        <v>249</v>
      </c>
      <c r="AT558" s="16" t="s">
        <v>156</v>
      </c>
      <c r="AU558" s="16" t="s">
        <v>77</v>
      </c>
      <c r="AY558" s="16" t="s">
        <v>154</v>
      </c>
      <c r="BE558" s="158">
        <f>IF(N558="základní",J558,0)</f>
        <v>0</v>
      </c>
      <c r="BF558" s="158">
        <f>IF(N558="snížená",J558,0)</f>
        <v>0</v>
      </c>
      <c r="BG558" s="158">
        <f>IF(N558="zákl. přenesená",J558,0)</f>
        <v>0</v>
      </c>
      <c r="BH558" s="158">
        <f>IF(N558="sníž. přenesená",J558,0)</f>
        <v>0</v>
      </c>
      <c r="BI558" s="158">
        <f>IF(N558="nulová",J558,0)</f>
        <v>0</v>
      </c>
      <c r="BJ558" s="16" t="s">
        <v>75</v>
      </c>
      <c r="BK558" s="158">
        <f>ROUND(I558*H558,2)</f>
        <v>0</v>
      </c>
      <c r="BL558" s="16" t="s">
        <v>249</v>
      </c>
      <c r="BM558" s="16" t="s">
        <v>683</v>
      </c>
    </row>
    <row r="559" spans="2:65" s="11" customFormat="1" ht="22.8" customHeight="1">
      <c r="B559" s="133"/>
      <c r="D559" s="134" t="s">
        <v>66</v>
      </c>
      <c r="E559" s="144" t="s">
        <v>684</v>
      </c>
      <c r="F559" s="144" t="s">
        <v>685</v>
      </c>
      <c r="I559" s="136"/>
      <c r="J559" s="145">
        <f>BK559</f>
        <v>0</v>
      </c>
      <c r="L559" s="133"/>
      <c r="M559" s="138"/>
      <c r="N559" s="139"/>
      <c r="O559" s="139"/>
      <c r="P559" s="140">
        <f>SUM(P560:P605)</f>
        <v>0</v>
      </c>
      <c r="Q559" s="139"/>
      <c r="R559" s="140">
        <f>SUM(R560:R605)</f>
        <v>12.99456</v>
      </c>
      <c r="S559" s="139"/>
      <c r="T559" s="141">
        <f>SUM(T560:T605)</f>
        <v>0</v>
      </c>
      <c r="AR559" s="134" t="s">
        <v>77</v>
      </c>
      <c r="AT559" s="142" t="s">
        <v>66</v>
      </c>
      <c r="AU559" s="142" t="s">
        <v>75</v>
      </c>
      <c r="AY559" s="134" t="s">
        <v>154</v>
      </c>
      <c r="BK559" s="143">
        <f>SUM(BK560:BK605)</f>
        <v>0</v>
      </c>
    </row>
    <row r="560" spans="2:65" s="1" customFormat="1" ht="16.5" customHeight="1">
      <c r="B560" s="146"/>
      <c r="C560" s="147" t="s">
        <v>686</v>
      </c>
      <c r="D560" s="147" t="s">
        <v>156</v>
      </c>
      <c r="E560" s="148" t="s">
        <v>687</v>
      </c>
      <c r="F560" s="149" t="s">
        <v>688</v>
      </c>
      <c r="G560" s="150" t="s">
        <v>203</v>
      </c>
      <c r="H560" s="151">
        <v>1152</v>
      </c>
      <c r="I560" s="152"/>
      <c r="J560" s="153">
        <f>ROUND(I560*H560,2)</f>
        <v>0</v>
      </c>
      <c r="K560" s="149" t="s">
        <v>160</v>
      </c>
      <c r="L560" s="30"/>
      <c r="M560" s="154" t="s">
        <v>1</v>
      </c>
      <c r="N560" s="155" t="s">
        <v>38</v>
      </c>
      <c r="O560" s="49"/>
      <c r="P560" s="156">
        <f>O560*H560</f>
        <v>0</v>
      </c>
      <c r="Q560" s="156">
        <v>2.7999999999999998E-4</v>
      </c>
      <c r="R560" s="156">
        <f>Q560*H560</f>
        <v>0.32255999999999996</v>
      </c>
      <c r="S560" s="156">
        <v>0</v>
      </c>
      <c r="T560" s="157">
        <f>S560*H560</f>
        <v>0</v>
      </c>
      <c r="AR560" s="16" t="s">
        <v>249</v>
      </c>
      <c r="AT560" s="16" t="s">
        <v>156</v>
      </c>
      <c r="AU560" s="16" t="s">
        <v>77</v>
      </c>
      <c r="AY560" s="16" t="s">
        <v>154</v>
      </c>
      <c r="BE560" s="158">
        <f>IF(N560="základní",J560,0)</f>
        <v>0</v>
      </c>
      <c r="BF560" s="158">
        <f>IF(N560="snížená",J560,0)</f>
        <v>0</v>
      </c>
      <c r="BG560" s="158">
        <f>IF(N560="zákl. přenesená",J560,0)</f>
        <v>0</v>
      </c>
      <c r="BH560" s="158">
        <f>IF(N560="sníž. přenesená",J560,0)</f>
        <v>0</v>
      </c>
      <c r="BI560" s="158">
        <f>IF(N560="nulová",J560,0)</f>
        <v>0</v>
      </c>
      <c r="BJ560" s="16" t="s">
        <v>75</v>
      </c>
      <c r="BK560" s="158">
        <f>ROUND(I560*H560,2)</f>
        <v>0</v>
      </c>
      <c r="BL560" s="16" t="s">
        <v>249</v>
      </c>
      <c r="BM560" s="16" t="s">
        <v>689</v>
      </c>
    </row>
    <row r="561" spans="2:65" s="12" customFormat="1" ht="10.199999999999999">
      <c r="B561" s="159"/>
      <c r="D561" s="160" t="s">
        <v>172</v>
      </c>
      <c r="E561" s="161" t="s">
        <v>1</v>
      </c>
      <c r="F561" s="162" t="s">
        <v>572</v>
      </c>
      <c r="H561" s="161" t="s">
        <v>1</v>
      </c>
      <c r="I561" s="163"/>
      <c r="L561" s="159"/>
      <c r="M561" s="164"/>
      <c r="N561" s="165"/>
      <c r="O561" s="165"/>
      <c r="P561" s="165"/>
      <c r="Q561" s="165"/>
      <c r="R561" s="165"/>
      <c r="S561" s="165"/>
      <c r="T561" s="166"/>
      <c r="AT561" s="161" t="s">
        <v>172</v>
      </c>
      <c r="AU561" s="161" t="s">
        <v>77</v>
      </c>
      <c r="AV561" s="12" t="s">
        <v>75</v>
      </c>
      <c r="AW561" s="12" t="s">
        <v>30</v>
      </c>
      <c r="AX561" s="12" t="s">
        <v>67</v>
      </c>
      <c r="AY561" s="161" t="s">
        <v>154</v>
      </c>
    </row>
    <row r="562" spans="2:65" s="12" customFormat="1" ht="10.199999999999999">
      <c r="B562" s="159"/>
      <c r="D562" s="160" t="s">
        <v>172</v>
      </c>
      <c r="E562" s="161" t="s">
        <v>1</v>
      </c>
      <c r="F562" s="162" t="s">
        <v>573</v>
      </c>
      <c r="H562" s="161" t="s">
        <v>1</v>
      </c>
      <c r="I562" s="163"/>
      <c r="L562" s="159"/>
      <c r="M562" s="164"/>
      <c r="N562" s="165"/>
      <c r="O562" s="165"/>
      <c r="P562" s="165"/>
      <c r="Q562" s="165"/>
      <c r="R562" s="165"/>
      <c r="S562" s="165"/>
      <c r="T562" s="166"/>
      <c r="AT562" s="161" t="s">
        <v>172</v>
      </c>
      <c r="AU562" s="161" t="s">
        <v>77</v>
      </c>
      <c r="AV562" s="12" t="s">
        <v>75</v>
      </c>
      <c r="AW562" s="12" t="s">
        <v>30</v>
      </c>
      <c r="AX562" s="12" t="s">
        <v>67</v>
      </c>
      <c r="AY562" s="161" t="s">
        <v>154</v>
      </c>
    </row>
    <row r="563" spans="2:65" s="13" customFormat="1" ht="10.199999999999999">
      <c r="B563" s="167"/>
      <c r="D563" s="160" t="s">
        <v>172</v>
      </c>
      <c r="E563" s="168" t="s">
        <v>1</v>
      </c>
      <c r="F563" s="169" t="s">
        <v>462</v>
      </c>
      <c r="H563" s="170">
        <v>1152</v>
      </c>
      <c r="I563" s="171"/>
      <c r="L563" s="167"/>
      <c r="M563" s="172"/>
      <c r="N563" s="173"/>
      <c r="O563" s="173"/>
      <c r="P563" s="173"/>
      <c r="Q563" s="173"/>
      <c r="R563" s="173"/>
      <c r="S563" s="173"/>
      <c r="T563" s="174"/>
      <c r="AT563" s="168" t="s">
        <v>172</v>
      </c>
      <c r="AU563" s="168" t="s">
        <v>77</v>
      </c>
      <c r="AV563" s="13" t="s">
        <v>77</v>
      </c>
      <c r="AW563" s="13" t="s">
        <v>30</v>
      </c>
      <c r="AX563" s="13" t="s">
        <v>67</v>
      </c>
      <c r="AY563" s="168" t="s">
        <v>154</v>
      </c>
    </row>
    <row r="564" spans="2:65" s="14" customFormat="1" ht="10.199999999999999">
      <c r="B564" s="175"/>
      <c r="D564" s="160" t="s">
        <v>172</v>
      </c>
      <c r="E564" s="176" t="s">
        <v>1</v>
      </c>
      <c r="F564" s="177" t="s">
        <v>175</v>
      </c>
      <c r="H564" s="178">
        <v>1152</v>
      </c>
      <c r="I564" s="179"/>
      <c r="L564" s="175"/>
      <c r="M564" s="180"/>
      <c r="N564" s="181"/>
      <c r="O564" s="181"/>
      <c r="P564" s="181"/>
      <c r="Q564" s="181"/>
      <c r="R564" s="181"/>
      <c r="S564" s="181"/>
      <c r="T564" s="182"/>
      <c r="AT564" s="176" t="s">
        <v>172</v>
      </c>
      <c r="AU564" s="176" t="s">
        <v>77</v>
      </c>
      <c r="AV564" s="14" t="s">
        <v>161</v>
      </c>
      <c r="AW564" s="14" t="s">
        <v>30</v>
      </c>
      <c r="AX564" s="14" t="s">
        <v>75</v>
      </c>
      <c r="AY564" s="176" t="s">
        <v>154</v>
      </c>
    </row>
    <row r="565" spans="2:65" s="1" customFormat="1" ht="16.5" customHeight="1">
      <c r="B565" s="146"/>
      <c r="C565" s="183" t="s">
        <v>690</v>
      </c>
      <c r="D565" s="183" t="s">
        <v>228</v>
      </c>
      <c r="E565" s="184" t="s">
        <v>691</v>
      </c>
      <c r="F565" s="185" t="s">
        <v>692</v>
      </c>
      <c r="G565" s="186" t="s">
        <v>203</v>
      </c>
      <c r="H565" s="187">
        <v>1267.2</v>
      </c>
      <c r="I565" s="188"/>
      <c r="J565" s="189">
        <f>ROUND(I565*H565,2)</f>
        <v>0</v>
      </c>
      <c r="K565" s="185" t="s">
        <v>1</v>
      </c>
      <c r="L565" s="190"/>
      <c r="M565" s="191" t="s">
        <v>1</v>
      </c>
      <c r="N565" s="192" t="s">
        <v>38</v>
      </c>
      <c r="O565" s="49"/>
      <c r="P565" s="156">
        <f>O565*H565</f>
        <v>0</v>
      </c>
      <c r="Q565" s="156">
        <v>0.01</v>
      </c>
      <c r="R565" s="156">
        <f>Q565*H565</f>
        <v>12.672000000000001</v>
      </c>
      <c r="S565" s="156">
        <v>0</v>
      </c>
      <c r="T565" s="157">
        <f>S565*H565</f>
        <v>0</v>
      </c>
      <c r="AR565" s="16" t="s">
        <v>347</v>
      </c>
      <c r="AT565" s="16" t="s">
        <v>228</v>
      </c>
      <c r="AU565" s="16" t="s">
        <v>77</v>
      </c>
      <c r="AY565" s="16" t="s">
        <v>154</v>
      </c>
      <c r="BE565" s="158">
        <f>IF(N565="základní",J565,0)</f>
        <v>0</v>
      </c>
      <c r="BF565" s="158">
        <f>IF(N565="snížená",J565,0)</f>
        <v>0</v>
      </c>
      <c r="BG565" s="158">
        <f>IF(N565="zákl. přenesená",J565,0)</f>
        <v>0</v>
      </c>
      <c r="BH565" s="158">
        <f>IF(N565="sníž. přenesená",J565,0)</f>
        <v>0</v>
      </c>
      <c r="BI565" s="158">
        <f>IF(N565="nulová",J565,0)</f>
        <v>0</v>
      </c>
      <c r="BJ565" s="16" t="s">
        <v>75</v>
      </c>
      <c r="BK565" s="158">
        <f>ROUND(I565*H565,2)</f>
        <v>0</v>
      </c>
      <c r="BL565" s="16" t="s">
        <v>249</v>
      </c>
      <c r="BM565" s="16" t="s">
        <v>693</v>
      </c>
    </row>
    <row r="566" spans="2:65" s="13" customFormat="1" ht="10.199999999999999">
      <c r="B566" s="167"/>
      <c r="D566" s="160" t="s">
        <v>172</v>
      </c>
      <c r="F566" s="169" t="s">
        <v>694</v>
      </c>
      <c r="H566" s="170">
        <v>1267.2</v>
      </c>
      <c r="I566" s="171"/>
      <c r="L566" s="167"/>
      <c r="M566" s="172"/>
      <c r="N566" s="173"/>
      <c r="O566" s="173"/>
      <c r="P566" s="173"/>
      <c r="Q566" s="173"/>
      <c r="R566" s="173"/>
      <c r="S566" s="173"/>
      <c r="T566" s="174"/>
      <c r="AT566" s="168" t="s">
        <v>172</v>
      </c>
      <c r="AU566" s="168" t="s">
        <v>77</v>
      </c>
      <c r="AV566" s="13" t="s">
        <v>77</v>
      </c>
      <c r="AW566" s="13" t="s">
        <v>3</v>
      </c>
      <c r="AX566" s="13" t="s">
        <v>75</v>
      </c>
      <c r="AY566" s="168" t="s">
        <v>154</v>
      </c>
    </row>
    <row r="567" spans="2:65" s="1" customFormat="1" ht="16.5" customHeight="1">
      <c r="B567" s="146"/>
      <c r="C567" s="147" t="s">
        <v>695</v>
      </c>
      <c r="D567" s="147" t="s">
        <v>156</v>
      </c>
      <c r="E567" s="148" t="s">
        <v>696</v>
      </c>
      <c r="F567" s="149" t="s">
        <v>697</v>
      </c>
      <c r="G567" s="150" t="s">
        <v>698</v>
      </c>
      <c r="H567" s="151">
        <v>24463.683000000001</v>
      </c>
      <c r="I567" s="152"/>
      <c r="J567" s="153">
        <f>ROUND(I567*H567,2)</f>
        <v>0</v>
      </c>
      <c r="K567" s="149" t="s">
        <v>1</v>
      </c>
      <c r="L567" s="30"/>
      <c r="M567" s="154" t="s">
        <v>1</v>
      </c>
      <c r="N567" s="155" t="s">
        <v>38</v>
      </c>
      <c r="O567" s="49"/>
      <c r="P567" s="156">
        <f>O567*H567</f>
        <v>0</v>
      </c>
      <c r="Q567" s="156">
        <v>0</v>
      </c>
      <c r="R567" s="156">
        <f>Q567*H567</f>
        <v>0</v>
      </c>
      <c r="S567" s="156">
        <v>0</v>
      </c>
      <c r="T567" s="157">
        <f>S567*H567</f>
        <v>0</v>
      </c>
      <c r="AR567" s="16" t="s">
        <v>249</v>
      </c>
      <c r="AT567" s="16" t="s">
        <v>156</v>
      </c>
      <c r="AU567" s="16" t="s">
        <v>77</v>
      </c>
      <c r="AY567" s="16" t="s">
        <v>154</v>
      </c>
      <c r="BE567" s="158">
        <f>IF(N567="základní",J567,0)</f>
        <v>0</v>
      </c>
      <c r="BF567" s="158">
        <f>IF(N567="snížená",J567,0)</f>
        <v>0</v>
      </c>
      <c r="BG567" s="158">
        <f>IF(N567="zákl. přenesená",J567,0)</f>
        <v>0</v>
      </c>
      <c r="BH567" s="158">
        <f>IF(N567="sníž. přenesená",J567,0)</f>
        <v>0</v>
      </c>
      <c r="BI567" s="158">
        <f>IF(N567="nulová",J567,0)</f>
        <v>0</v>
      </c>
      <c r="BJ567" s="16" t="s">
        <v>75</v>
      </c>
      <c r="BK567" s="158">
        <f>ROUND(I567*H567,2)</f>
        <v>0</v>
      </c>
      <c r="BL567" s="16" t="s">
        <v>249</v>
      </c>
      <c r="BM567" s="16" t="s">
        <v>699</v>
      </c>
    </row>
    <row r="568" spans="2:65" s="12" customFormat="1" ht="10.199999999999999">
      <c r="B568" s="159"/>
      <c r="D568" s="160" t="s">
        <v>172</v>
      </c>
      <c r="E568" s="161" t="s">
        <v>1</v>
      </c>
      <c r="F568" s="162" t="s">
        <v>700</v>
      </c>
      <c r="H568" s="161" t="s">
        <v>1</v>
      </c>
      <c r="I568" s="163"/>
      <c r="L568" s="159"/>
      <c r="M568" s="164"/>
      <c r="N568" s="165"/>
      <c r="O568" s="165"/>
      <c r="P568" s="165"/>
      <c r="Q568" s="165"/>
      <c r="R568" s="165"/>
      <c r="S568" s="165"/>
      <c r="T568" s="166"/>
      <c r="AT568" s="161" t="s">
        <v>172</v>
      </c>
      <c r="AU568" s="161" t="s">
        <v>77</v>
      </c>
      <c r="AV568" s="12" t="s">
        <v>75</v>
      </c>
      <c r="AW568" s="12" t="s">
        <v>30</v>
      </c>
      <c r="AX568" s="12" t="s">
        <v>67</v>
      </c>
      <c r="AY568" s="161" t="s">
        <v>154</v>
      </c>
    </row>
    <row r="569" spans="2:65" s="13" customFormat="1" ht="10.199999999999999">
      <c r="B569" s="167"/>
      <c r="D569" s="160" t="s">
        <v>172</v>
      </c>
      <c r="E569" s="168" t="s">
        <v>1</v>
      </c>
      <c r="F569" s="169" t="s">
        <v>701</v>
      </c>
      <c r="H569" s="170">
        <v>6497.415</v>
      </c>
      <c r="I569" s="171"/>
      <c r="L569" s="167"/>
      <c r="M569" s="172"/>
      <c r="N569" s="173"/>
      <c r="O569" s="173"/>
      <c r="P569" s="173"/>
      <c r="Q569" s="173"/>
      <c r="R569" s="173"/>
      <c r="S569" s="173"/>
      <c r="T569" s="174"/>
      <c r="AT569" s="168" t="s">
        <v>172</v>
      </c>
      <c r="AU569" s="168" t="s">
        <v>77</v>
      </c>
      <c r="AV569" s="13" t="s">
        <v>77</v>
      </c>
      <c r="AW569" s="13" t="s">
        <v>30</v>
      </c>
      <c r="AX569" s="13" t="s">
        <v>67</v>
      </c>
      <c r="AY569" s="168" t="s">
        <v>154</v>
      </c>
    </row>
    <row r="570" spans="2:65" s="12" customFormat="1" ht="10.199999999999999">
      <c r="B570" s="159"/>
      <c r="D570" s="160" t="s">
        <v>172</v>
      </c>
      <c r="E570" s="161" t="s">
        <v>1</v>
      </c>
      <c r="F570" s="162" t="s">
        <v>702</v>
      </c>
      <c r="H570" s="161" t="s">
        <v>1</v>
      </c>
      <c r="I570" s="163"/>
      <c r="L570" s="159"/>
      <c r="M570" s="164"/>
      <c r="N570" s="165"/>
      <c r="O570" s="165"/>
      <c r="P570" s="165"/>
      <c r="Q570" s="165"/>
      <c r="R570" s="165"/>
      <c r="S570" s="165"/>
      <c r="T570" s="166"/>
      <c r="AT570" s="161" t="s">
        <v>172</v>
      </c>
      <c r="AU570" s="161" t="s">
        <v>77</v>
      </c>
      <c r="AV570" s="12" t="s">
        <v>75</v>
      </c>
      <c r="AW570" s="12" t="s">
        <v>30</v>
      </c>
      <c r="AX570" s="12" t="s">
        <v>67</v>
      </c>
      <c r="AY570" s="161" t="s">
        <v>154</v>
      </c>
    </row>
    <row r="571" spans="2:65" s="13" customFormat="1" ht="10.199999999999999">
      <c r="B571" s="167"/>
      <c r="D571" s="160" t="s">
        <v>172</v>
      </c>
      <c r="E571" s="168" t="s">
        <v>1</v>
      </c>
      <c r="F571" s="169" t="s">
        <v>703</v>
      </c>
      <c r="H571" s="170">
        <v>7586.7160000000003</v>
      </c>
      <c r="I571" s="171"/>
      <c r="L571" s="167"/>
      <c r="M571" s="172"/>
      <c r="N571" s="173"/>
      <c r="O571" s="173"/>
      <c r="P571" s="173"/>
      <c r="Q571" s="173"/>
      <c r="R571" s="173"/>
      <c r="S571" s="173"/>
      <c r="T571" s="174"/>
      <c r="AT571" s="168" t="s">
        <v>172</v>
      </c>
      <c r="AU571" s="168" t="s">
        <v>77</v>
      </c>
      <c r="AV571" s="13" t="s">
        <v>77</v>
      </c>
      <c r="AW571" s="13" t="s">
        <v>30</v>
      </c>
      <c r="AX571" s="13" t="s">
        <v>67</v>
      </c>
      <c r="AY571" s="168" t="s">
        <v>154</v>
      </c>
    </row>
    <row r="572" spans="2:65" s="12" customFormat="1" ht="10.199999999999999">
      <c r="B572" s="159"/>
      <c r="D572" s="160" t="s">
        <v>172</v>
      </c>
      <c r="E572" s="161" t="s">
        <v>1</v>
      </c>
      <c r="F572" s="162" t="s">
        <v>704</v>
      </c>
      <c r="H572" s="161" t="s">
        <v>1</v>
      </c>
      <c r="I572" s="163"/>
      <c r="L572" s="159"/>
      <c r="M572" s="164"/>
      <c r="N572" s="165"/>
      <c r="O572" s="165"/>
      <c r="P572" s="165"/>
      <c r="Q572" s="165"/>
      <c r="R572" s="165"/>
      <c r="S572" s="165"/>
      <c r="T572" s="166"/>
      <c r="AT572" s="161" t="s">
        <v>172</v>
      </c>
      <c r="AU572" s="161" t="s">
        <v>77</v>
      </c>
      <c r="AV572" s="12" t="s">
        <v>75</v>
      </c>
      <c r="AW572" s="12" t="s">
        <v>30</v>
      </c>
      <c r="AX572" s="12" t="s">
        <v>67</v>
      </c>
      <c r="AY572" s="161" t="s">
        <v>154</v>
      </c>
    </row>
    <row r="573" spans="2:65" s="13" customFormat="1" ht="10.199999999999999">
      <c r="B573" s="167"/>
      <c r="D573" s="160" t="s">
        <v>172</v>
      </c>
      <c r="E573" s="168" t="s">
        <v>1</v>
      </c>
      <c r="F573" s="169" t="s">
        <v>705</v>
      </c>
      <c r="H573" s="170">
        <v>2043.829</v>
      </c>
      <c r="I573" s="171"/>
      <c r="L573" s="167"/>
      <c r="M573" s="172"/>
      <c r="N573" s="173"/>
      <c r="O573" s="173"/>
      <c r="P573" s="173"/>
      <c r="Q573" s="173"/>
      <c r="R573" s="173"/>
      <c r="S573" s="173"/>
      <c r="T573" s="174"/>
      <c r="AT573" s="168" t="s">
        <v>172</v>
      </c>
      <c r="AU573" s="168" t="s">
        <v>77</v>
      </c>
      <c r="AV573" s="13" t="s">
        <v>77</v>
      </c>
      <c r="AW573" s="13" t="s">
        <v>30</v>
      </c>
      <c r="AX573" s="13" t="s">
        <v>67</v>
      </c>
      <c r="AY573" s="168" t="s">
        <v>154</v>
      </c>
    </row>
    <row r="574" spans="2:65" s="12" customFormat="1" ht="10.199999999999999">
      <c r="B574" s="159"/>
      <c r="D574" s="160" t="s">
        <v>172</v>
      </c>
      <c r="E574" s="161" t="s">
        <v>1</v>
      </c>
      <c r="F574" s="162" t="s">
        <v>706</v>
      </c>
      <c r="H574" s="161" t="s">
        <v>1</v>
      </c>
      <c r="I574" s="163"/>
      <c r="L574" s="159"/>
      <c r="M574" s="164"/>
      <c r="N574" s="165"/>
      <c r="O574" s="165"/>
      <c r="P574" s="165"/>
      <c r="Q574" s="165"/>
      <c r="R574" s="165"/>
      <c r="S574" s="165"/>
      <c r="T574" s="166"/>
      <c r="AT574" s="161" t="s">
        <v>172</v>
      </c>
      <c r="AU574" s="161" t="s">
        <v>77</v>
      </c>
      <c r="AV574" s="12" t="s">
        <v>75</v>
      </c>
      <c r="AW574" s="12" t="s">
        <v>30</v>
      </c>
      <c r="AX574" s="12" t="s">
        <v>67</v>
      </c>
      <c r="AY574" s="161" t="s">
        <v>154</v>
      </c>
    </row>
    <row r="575" spans="2:65" s="13" customFormat="1" ht="10.199999999999999">
      <c r="B575" s="167"/>
      <c r="D575" s="160" t="s">
        <v>172</v>
      </c>
      <c r="E575" s="168" t="s">
        <v>1</v>
      </c>
      <c r="F575" s="169" t="s">
        <v>707</v>
      </c>
      <c r="H575" s="170">
        <v>1461.74</v>
      </c>
      <c r="I575" s="171"/>
      <c r="L575" s="167"/>
      <c r="M575" s="172"/>
      <c r="N575" s="173"/>
      <c r="O575" s="173"/>
      <c r="P575" s="173"/>
      <c r="Q575" s="173"/>
      <c r="R575" s="173"/>
      <c r="S575" s="173"/>
      <c r="T575" s="174"/>
      <c r="AT575" s="168" t="s">
        <v>172</v>
      </c>
      <c r="AU575" s="168" t="s">
        <v>77</v>
      </c>
      <c r="AV575" s="13" t="s">
        <v>77</v>
      </c>
      <c r="AW575" s="13" t="s">
        <v>30</v>
      </c>
      <c r="AX575" s="13" t="s">
        <v>67</v>
      </c>
      <c r="AY575" s="168" t="s">
        <v>154</v>
      </c>
    </row>
    <row r="576" spans="2:65" s="12" customFormat="1" ht="10.199999999999999">
      <c r="B576" s="159"/>
      <c r="D576" s="160" t="s">
        <v>172</v>
      </c>
      <c r="E576" s="161" t="s">
        <v>1</v>
      </c>
      <c r="F576" s="162" t="s">
        <v>708</v>
      </c>
      <c r="H576" s="161" t="s">
        <v>1</v>
      </c>
      <c r="I576" s="163"/>
      <c r="L576" s="159"/>
      <c r="M576" s="164"/>
      <c r="N576" s="165"/>
      <c r="O576" s="165"/>
      <c r="P576" s="165"/>
      <c r="Q576" s="165"/>
      <c r="R576" s="165"/>
      <c r="S576" s="165"/>
      <c r="T576" s="166"/>
      <c r="AT576" s="161" t="s">
        <v>172</v>
      </c>
      <c r="AU576" s="161" t="s">
        <v>77</v>
      </c>
      <c r="AV576" s="12" t="s">
        <v>75</v>
      </c>
      <c r="AW576" s="12" t="s">
        <v>30</v>
      </c>
      <c r="AX576" s="12" t="s">
        <v>67</v>
      </c>
      <c r="AY576" s="161" t="s">
        <v>154</v>
      </c>
    </row>
    <row r="577" spans="2:51" s="13" customFormat="1" ht="10.199999999999999">
      <c r="B577" s="167"/>
      <c r="D577" s="160" t="s">
        <v>172</v>
      </c>
      <c r="E577" s="168" t="s">
        <v>1</v>
      </c>
      <c r="F577" s="169" t="s">
        <v>709</v>
      </c>
      <c r="H577" s="170">
        <v>1876.7339999999999</v>
      </c>
      <c r="I577" s="171"/>
      <c r="L577" s="167"/>
      <c r="M577" s="172"/>
      <c r="N577" s="173"/>
      <c r="O577" s="173"/>
      <c r="P577" s="173"/>
      <c r="Q577" s="173"/>
      <c r="R577" s="173"/>
      <c r="S577" s="173"/>
      <c r="T577" s="174"/>
      <c r="AT577" s="168" t="s">
        <v>172</v>
      </c>
      <c r="AU577" s="168" t="s">
        <v>77</v>
      </c>
      <c r="AV577" s="13" t="s">
        <v>77</v>
      </c>
      <c r="AW577" s="13" t="s">
        <v>30</v>
      </c>
      <c r="AX577" s="13" t="s">
        <v>67</v>
      </c>
      <c r="AY577" s="168" t="s">
        <v>154</v>
      </c>
    </row>
    <row r="578" spans="2:51" s="12" customFormat="1" ht="10.199999999999999">
      <c r="B578" s="159"/>
      <c r="D578" s="160" t="s">
        <v>172</v>
      </c>
      <c r="E578" s="161" t="s">
        <v>1</v>
      </c>
      <c r="F578" s="162" t="s">
        <v>710</v>
      </c>
      <c r="H578" s="161" t="s">
        <v>1</v>
      </c>
      <c r="I578" s="163"/>
      <c r="L578" s="159"/>
      <c r="M578" s="164"/>
      <c r="N578" s="165"/>
      <c r="O578" s="165"/>
      <c r="P578" s="165"/>
      <c r="Q578" s="165"/>
      <c r="R578" s="165"/>
      <c r="S578" s="165"/>
      <c r="T578" s="166"/>
      <c r="AT578" s="161" t="s">
        <v>172</v>
      </c>
      <c r="AU578" s="161" t="s">
        <v>77</v>
      </c>
      <c r="AV578" s="12" t="s">
        <v>75</v>
      </c>
      <c r="AW578" s="12" t="s">
        <v>30</v>
      </c>
      <c r="AX578" s="12" t="s">
        <v>67</v>
      </c>
      <c r="AY578" s="161" t="s">
        <v>154</v>
      </c>
    </row>
    <row r="579" spans="2:51" s="13" customFormat="1" ht="10.199999999999999">
      <c r="B579" s="167"/>
      <c r="D579" s="160" t="s">
        <v>172</v>
      </c>
      <c r="E579" s="168" t="s">
        <v>1</v>
      </c>
      <c r="F579" s="169" t="s">
        <v>711</v>
      </c>
      <c r="H579" s="170">
        <v>2047.212</v>
      </c>
      <c r="I579" s="171"/>
      <c r="L579" s="167"/>
      <c r="M579" s="172"/>
      <c r="N579" s="173"/>
      <c r="O579" s="173"/>
      <c r="P579" s="173"/>
      <c r="Q579" s="173"/>
      <c r="R579" s="173"/>
      <c r="S579" s="173"/>
      <c r="T579" s="174"/>
      <c r="AT579" s="168" t="s">
        <v>172</v>
      </c>
      <c r="AU579" s="168" t="s">
        <v>77</v>
      </c>
      <c r="AV579" s="13" t="s">
        <v>77</v>
      </c>
      <c r="AW579" s="13" t="s">
        <v>30</v>
      </c>
      <c r="AX579" s="13" t="s">
        <v>67</v>
      </c>
      <c r="AY579" s="168" t="s">
        <v>154</v>
      </c>
    </row>
    <row r="580" spans="2:51" s="12" customFormat="1" ht="10.199999999999999">
      <c r="B580" s="159"/>
      <c r="D580" s="160" t="s">
        <v>172</v>
      </c>
      <c r="E580" s="161" t="s">
        <v>1</v>
      </c>
      <c r="F580" s="162" t="s">
        <v>712</v>
      </c>
      <c r="H580" s="161" t="s">
        <v>1</v>
      </c>
      <c r="I580" s="163"/>
      <c r="L580" s="159"/>
      <c r="M580" s="164"/>
      <c r="N580" s="165"/>
      <c r="O580" s="165"/>
      <c r="P580" s="165"/>
      <c r="Q580" s="165"/>
      <c r="R580" s="165"/>
      <c r="S580" s="165"/>
      <c r="T580" s="166"/>
      <c r="AT580" s="161" t="s">
        <v>172</v>
      </c>
      <c r="AU580" s="161" t="s">
        <v>77</v>
      </c>
      <c r="AV580" s="12" t="s">
        <v>75</v>
      </c>
      <c r="AW580" s="12" t="s">
        <v>30</v>
      </c>
      <c r="AX580" s="12" t="s">
        <v>67</v>
      </c>
      <c r="AY580" s="161" t="s">
        <v>154</v>
      </c>
    </row>
    <row r="581" spans="2:51" s="13" customFormat="1" ht="10.199999999999999">
      <c r="B581" s="167"/>
      <c r="D581" s="160" t="s">
        <v>172</v>
      </c>
      <c r="E581" s="168" t="s">
        <v>1</v>
      </c>
      <c r="F581" s="169" t="s">
        <v>713</v>
      </c>
      <c r="H581" s="170">
        <v>978.25</v>
      </c>
      <c r="I581" s="171"/>
      <c r="L581" s="167"/>
      <c r="M581" s="172"/>
      <c r="N581" s="173"/>
      <c r="O581" s="173"/>
      <c r="P581" s="173"/>
      <c r="Q581" s="173"/>
      <c r="R581" s="173"/>
      <c r="S581" s="173"/>
      <c r="T581" s="174"/>
      <c r="AT581" s="168" t="s">
        <v>172</v>
      </c>
      <c r="AU581" s="168" t="s">
        <v>77</v>
      </c>
      <c r="AV581" s="13" t="s">
        <v>77</v>
      </c>
      <c r="AW581" s="13" t="s">
        <v>30</v>
      </c>
      <c r="AX581" s="13" t="s">
        <v>67</v>
      </c>
      <c r="AY581" s="168" t="s">
        <v>154</v>
      </c>
    </row>
    <row r="582" spans="2:51" s="12" customFormat="1" ht="10.199999999999999">
      <c r="B582" s="159"/>
      <c r="D582" s="160" t="s">
        <v>172</v>
      </c>
      <c r="E582" s="161" t="s">
        <v>1</v>
      </c>
      <c r="F582" s="162" t="s">
        <v>714</v>
      </c>
      <c r="H582" s="161" t="s">
        <v>1</v>
      </c>
      <c r="I582" s="163"/>
      <c r="L582" s="159"/>
      <c r="M582" s="164"/>
      <c r="N582" s="165"/>
      <c r="O582" s="165"/>
      <c r="P582" s="165"/>
      <c r="Q582" s="165"/>
      <c r="R582" s="165"/>
      <c r="S582" s="165"/>
      <c r="T582" s="166"/>
      <c r="AT582" s="161" t="s">
        <v>172</v>
      </c>
      <c r="AU582" s="161" t="s">
        <v>77</v>
      </c>
      <c r="AV582" s="12" t="s">
        <v>75</v>
      </c>
      <c r="AW582" s="12" t="s">
        <v>30</v>
      </c>
      <c r="AX582" s="12" t="s">
        <v>67</v>
      </c>
      <c r="AY582" s="161" t="s">
        <v>154</v>
      </c>
    </row>
    <row r="583" spans="2:51" s="13" customFormat="1" ht="10.199999999999999">
      <c r="B583" s="167"/>
      <c r="D583" s="160" t="s">
        <v>172</v>
      </c>
      <c r="E583" s="168" t="s">
        <v>1</v>
      </c>
      <c r="F583" s="169" t="s">
        <v>715</v>
      </c>
      <c r="H583" s="170">
        <v>925.38</v>
      </c>
      <c r="I583" s="171"/>
      <c r="L583" s="167"/>
      <c r="M583" s="172"/>
      <c r="N583" s="173"/>
      <c r="O583" s="173"/>
      <c r="P583" s="173"/>
      <c r="Q583" s="173"/>
      <c r="R583" s="173"/>
      <c r="S583" s="173"/>
      <c r="T583" s="174"/>
      <c r="AT583" s="168" t="s">
        <v>172</v>
      </c>
      <c r="AU583" s="168" t="s">
        <v>77</v>
      </c>
      <c r="AV583" s="13" t="s">
        <v>77</v>
      </c>
      <c r="AW583" s="13" t="s">
        <v>30</v>
      </c>
      <c r="AX583" s="13" t="s">
        <v>67</v>
      </c>
      <c r="AY583" s="168" t="s">
        <v>154</v>
      </c>
    </row>
    <row r="584" spans="2:51" s="12" customFormat="1" ht="10.199999999999999">
      <c r="B584" s="159"/>
      <c r="D584" s="160" t="s">
        <v>172</v>
      </c>
      <c r="E584" s="161" t="s">
        <v>1</v>
      </c>
      <c r="F584" s="162" t="s">
        <v>716</v>
      </c>
      <c r="H584" s="161" t="s">
        <v>1</v>
      </c>
      <c r="I584" s="163"/>
      <c r="L584" s="159"/>
      <c r="M584" s="164"/>
      <c r="N584" s="165"/>
      <c r="O584" s="165"/>
      <c r="P584" s="165"/>
      <c r="Q584" s="165"/>
      <c r="R584" s="165"/>
      <c r="S584" s="165"/>
      <c r="T584" s="166"/>
      <c r="AT584" s="161" t="s">
        <v>172</v>
      </c>
      <c r="AU584" s="161" t="s">
        <v>77</v>
      </c>
      <c r="AV584" s="12" t="s">
        <v>75</v>
      </c>
      <c r="AW584" s="12" t="s">
        <v>30</v>
      </c>
      <c r="AX584" s="12" t="s">
        <v>67</v>
      </c>
      <c r="AY584" s="161" t="s">
        <v>154</v>
      </c>
    </row>
    <row r="585" spans="2:51" s="13" customFormat="1" ht="10.199999999999999">
      <c r="B585" s="167"/>
      <c r="D585" s="160" t="s">
        <v>172</v>
      </c>
      <c r="E585" s="168" t="s">
        <v>1</v>
      </c>
      <c r="F585" s="169" t="s">
        <v>717</v>
      </c>
      <c r="H585" s="170">
        <v>359.04700000000003</v>
      </c>
      <c r="I585" s="171"/>
      <c r="L585" s="167"/>
      <c r="M585" s="172"/>
      <c r="N585" s="173"/>
      <c r="O585" s="173"/>
      <c r="P585" s="173"/>
      <c r="Q585" s="173"/>
      <c r="R585" s="173"/>
      <c r="S585" s="173"/>
      <c r="T585" s="174"/>
      <c r="AT585" s="168" t="s">
        <v>172</v>
      </c>
      <c r="AU585" s="168" t="s">
        <v>77</v>
      </c>
      <c r="AV585" s="13" t="s">
        <v>77</v>
      </c>
      <c r="AW585" s="13" t="s">
        <v>30</v>
      </c>
      <c r="AX585" s="13" t="s">
        <v>67</v>
      </c>
      <c r="AY585" s="168" t="s">
        <v>154</v>
      </c>
    </row>
    <row r="586" spans="2:51" s="12" customFormat="1" ht="10.199999999999999">
      <c r="B586" s="159"/>
      <c r="D586" s="160" t="s">
        <v>172</v>
      </c>
      <c r="E586" s="161" t="s">
        <v>1</v>
      </c>
      <c r="F586" s="162" t="s">
        <v>718</v>
      </c>
      <c r="H586" s="161" t="s">
        <v>1</v>
      </c>
      <c r="I586" s="163"/>
      <c r="L586" s="159"/>
      <c r="M586" s="164"/>
      <c r="N586" s="165"/>
      <c r="O586" s="165"/>
      <c r="P586" s="165"/>
      <c r="Q586" s="165"/>
      <c r="R586" s="165"/>
      <c r="S586" s="165"/>
      <c r="T586" s="166"/>
      <c r="AT586" s="161" t="s">
        <v>172</v>
      </c>
      <c r="AU586" s="161" t="s">
        <v>77</v>
      </c>
      <c r="AV586" s="12" t="s">
        <v>75</v>
      </c>
      <c r="AW586" s="12" t="s">
        <v>30</v>
      </c>
      <c r="AX586" s="12" t="s">
        <v>67</v>
      </c>
      <c r="AY586" s="161" t="s">
        <v>154</v>
      </c>
    </row>
    <row r="587" spans="2:51" s="13" customFormat="1" ht="10.199999999999999">
      <c r="B587" s="167"/>
      <c r="D587" s="160" t="s">
        <v>172</v>
      </c>
      <c r="E587" s="168" t="s">
        <v>1</v>
      </c>
      <c r="F587" s="169" t="s">
        <v>719</v>
      </c>
      <c r="H587" s="170">
        <v>439.92</v>
      </c>
      <c r="I587" s="171"/>
      <c r="L587" s="167"/>
      <c r="M587" s="172"/>
      <c r="N587" s="173"/>
      <c r="O587" s="173"/>
      <c r="P587" s="173"/>
      <c r="Q587" s="173"/>
      <c r="R587" s="173"/>
      <c r="S587" s="173"/>
      <c r="T587" s="174"/>
      <c r="AT587" s="168" t="s">
        <v>172</v>
      </c>
      <c r="AU587" s="168" t="s">
        <v>77</v>
      </c>
      <c r="AV587" s="13" t="s">
        <v>77</v>
      </c>
      <c r="AW587" s="13" t="s">
        <v>30</v>
      </c>
      <c r="AX587" s="13" t="s">
        <v>67</v>
      </c>
      <c r="AY587" s="168" t="s">
        <v>154</v>
      </c>
    </row>
    <row r="588" spans="2:51" s="12" customFormat="1" ht="10.199999999999999">
      <c r="B588" s="159"/>
      <c r="D588" s="160" t="s">
        <v>172</v>
      </c>
      <c r="E588" s="161" t="s">
        <v>1</v>
      </c>
      <c r="F588" s="162" t="s">
        <v>720</v>
      </c>
      <c r="H588" s="161" t="s">
        <v>1</v>
      </c>
      <c r="I588" s="163"/>
      <c r="L588" s="159"/>
      <c r="M588" s="164"/>
      <c r="N588" s="165"/>
      <c r="O588" s="165"/>
      <c r="P588" s="165"/>
      <c r="Q588" s="165"/>
      <c r="R588" s="165"/>
      <c r="S588" s="165"/>
      <c r="T588" s="166"/>
      <c r="AT588" s="161" t="s">
        <v>172</v>
      </c>
      <c r="AU588" s="161" t="s">
        <v>77</v>
      </c>
      <c r="AV588" s="12" t="s">
        <v>75</v>
      </c>
      <c r="AW588" s="12" t="s">
        <v>30</v>
      </c>
      <c r="AX588" s="12" t="s">
        <v>67</v>
      </c>
      <c r="AY588" s="161" t="s">
        <v>154</v>
      </c>
    </row>
    <row r="589" spans="2:51" s="13" customFormat="1" ht="10.199999999999999">
      <c r="B589" s="167"/>
      <c r="D589" s="160" t="s">
        <v>172</v>
      </c>
      <c r="E589" s="168" t="s">
        <v>1</v>
      </c>
      <c r="F589" s="169" t="s">
        <v>721</v>
      </c>
      <c r="H589" s="170">
        <v>196.56</v>
      </c>
      <c r="I589" s="171"/>
      <c r="L589" s="167"/>
      <c r="M589" s="172"/>
      <c r="N589" s="173"/>
      <c r="O589" s="173"/>
      <c r="P589" s="173"/>
      <c r="Q589" s="173"/>
      <c r="R589" s="173"/>
      <c r="S589" s="173"/>
      <c r="T589" s="174"/>
      <c r="AT589" s="168" t="s">
        <v>172</v>
      </c>
      <c r="AU589" s="168" t="s">
        <v>77</v>
      </c>
      <c r="AV589" s="13" t="s">
        <v>77</v>
      </c>
      <c r="AW589" s="13" t="s">
        <v>30</v>
      </c>
      <c r="AX589" s="13" t="s">
        <v>67</v>
      </c>
      <c r="AY589" s="168" t="s">
        <v>154</v>
      </c>
    </row>
    <row r="590" spans="2:51" s="12" customFormat="1" ht="10.199999999999999">
      <c r="B590" s="159"/>
      <c r="D590" s="160" t="s">
        <v>172</v>
      </c>
      <c r="E590" s="161" t="s">
        <v>1</v>
      </c>
      <c r="F590" s="162" t="s">
        <v>722</v>
      </c>
      <c r="H590" s="161" t="s">
        <v>1</v>
      </c>
      <c r="I590" s="163"/>
      <c r="L590" s="159"/>
      <c r="M590" s="164"/>
      <c r="N590" s="165"/>
      <c r="O590" s="165"/>
      <c r="P590" s="165"/>
      <c r="Q590" s="165"/>
      <c r="R590" s="165"/>
      <c r="S590" s="165"/>
      <c r="T590" s="166"/>
      <c r="AT590" s="161" t="s">
        <v>172</v>
      </c>
      <c r="AU590" s="161" t="s">
        <v>77</v>
      </c>
      <c r="AV590" s="12" t="s">
        <v>75</v>
      </c>
      <c r="AW590" s="12" t="s">
        <v>30</v>
      </c>
      <c r="AX590" s="12" t="s">
        <v>67</v>
      </c>
      <c r="AY590" s="161" t="s">
        <v>154</v>
      </c>
    </row>
    <row r="591" spans="2:51" s="13" customFormat="1" ht="10.199999999999999">
      <c r="B591" s="167"/>
      <c r="D591" s="160" t="s">
        <v>172</v>
      </c>
      <c r="E591" s="168" t="s">
        <v>1</v>
      </c>
      <c r="F591" s="169" t="s">
        <v>723</v>
      </c>
      <c r="H591" s="170">
        <v>43.2</v>
      </c>
      <c r="I591" s="171"/>
      <c r="L591" s="167"/>
      <c r="M591" s="172"/>
      <c r="N591" s="173"/>
      <c r="O591" s="173"/>
      <c r="P591" s="173"/>
      <c r="Q591" s="173"/>
      <c r="R591" s="173"/>
      <c r="S591" s="173"/>
      <c r="T591" s="174"/>
      <c r="AT591" s="168" t="s">
        <v>172</v>
      </c>
      <c r="AU591" s="168" t="s">
        <v>77</v>
      </c>
      <c r="AV591" s="13" t="s">
        <v>77</v>
      </c>
      <c r="AW591" s="13" t="s">
        <v>30</v>
      </c>
      <c r="AX591" s="13" t="s">
        <v>67</v>
      </c>
      <c r="AY591" s="168" t="s">
        <v>154</v>
      </c>
    </row>
    <row r="592" spans="2:51" s="12" customFormat="1" ht="10.199999999999999">
      <c r="B592" s="159"/>
      <c r="D592" s="160" t="s">
        <v>172</v>
      </c>
      <c r="E592" s="161" t="s">
        <v>1</v>
      </c>
      <c r="F592" s="162" t="s">
        <v>724</v>
      </c>
      <c r="H592" s="161" t="s">
        <v>1</v>
      </c>
      <c r="I592" s="163"/>
      <c r="L592" s="159"/>
      <c r="M592" s="164"/>
      <c r="N592" s="165"/>
      <c r="O592" s="165"/>
      <c r="P592" s="165"/>
      <c r="Q592" s="165"/>
      <c r="R592" s="165"/>
      <c r="S592" s="165"/>
      <c r="T592" s="166"/>
      <c r="AT592" s="161" t="s">
        <v>172</v>
      </c>
      <c r="AU592" s="161" t="s">
        <v>77</v>
      </c>
      <c r="AV592" s="12" t="s">
        <v>75</v>
      </c>
      <c r="AW592" s="12" t="s">
        <v>30</v>
      </c>
      <c r="AX592" s="12" t="s">
        <v>67</v>
      </c>
      <c r="AY592" s="161" t="s">
        <v>154</v>
      </c>
    </row>
    <row r="593" spans="2:65" s="13" customFormat="1" ht="10.199999999999999">
      <c r="B593" s="167"/>
      <c r="D593" s="160" t="s">
        <v>172</v>
      </c>
      <c r="E593" s="168" t="s">
        <v>1</v>
      </c>
      <c r="F593" s="169" t="s">
        <v>725</v>
      </c>
      <c r="H593" s="170">
        <v>7.68</v>
      </c>
      <c r="I593" s="171"/>
      <c r="L593" s="167"/>
      <c r="M593" s="172"/>
      <c r="N593" s="173"/>
      <c r="O593" s="173"/>
      <c r="P593" s="173"/>
      <c r="Q593" s="173"/>
      <c r="R593" s="173"/>
      <c r="S593" s="173"/>
      <c r="T593" s="174"/>
      <c r="AT593" s="168" t="s">
        <v>172</v>
      </c>
      <c r="AU593" s="168" t="s">
        <v>77</v>
      </c>
      <c r="AV593" s="13" t="s">
        <v>77</v>
      </c>
      <c r="AW593" s="13" t="s">
        <v>30</v>
      </c>
      <c r="AX593" s="13" t="s">
        <v>67</v>
      </c>
      <c r="AY593" s="168" t="s">
        <v>154</v>
      </c>
    </row>
    <row r="594" spans="2:65" s="14" customFormat="1" ht="10.199999999999999">
      <c r="B594" s="175"/>
      <c r="D594" s="160" t="s">
        <v>172</v>
      </c>
      <c r="E594" s="176" t="s">
        <v>1</v>
      </c>
      <c r="F594" s="177" t="s">
        <v>175</v>
      </c>
      <c r="H594" s="178">
        <v>24463.683000000001</v>
      </c>
      <c r="I594" s="179"/>
      <c r="L594" s="175"/>
      <c r="M594" s="180"/>
      <c r="N594" s="181"/>
      <c r="O594" s="181"/>
      <c r="P594" s="181"/>
      <c r="Q594" s="181"/>
      <c r="R594" s="181"/>
      <c r="S594" s="181"/>
      <c r="T594" s="182"/>
      <c r="AT594" s="176" t="s">
        <v>172</v>
      </c>
      <c r="AU594" s="176" t="s">
        <v>77</v>
      </c>
      <c r="AV594" s="14" t="s">
        <v>161</v>
      </c>
      <c r="AW594" s="14" t="s">
        <v>30</v>
      </c>
      <c r="AX594" s="14" t="s">
        <v>75</v>
      </c>
      <c r="AY594" s="176" t="s">
        <v>154</v>
      </c>
    </row>
    <row r="595" spans="2:65" s="1" customFormat="1" ht="16.5" customHeight="1">
      <c r="B595" s="146"/>
      <c r="C595" s="147" t="s">
        <v>726</v>
      </c>
      <c r="D595" s="147" t="s">
        <v>156</v>
      </c>
      <c r="E595" s="148" t="s">
        <v>727</v>
      </c>
      <c r="F595" s="149" t="s">
        <v>728</v>
      </c>
      <c r="G595" s="150" t="s">
        <v>698</v>
      </c>
      <c r="H595" s="151">
        <v>15630.746999999999</v>
      </c>
      <c r="I595" s="152"/>
      <c r="J595" s="153">
        <f>ROUND(I595*H595,2)</f>
        <v>0</v>
      </c>
      <c r="K595" s="149" t="s">
        <v>1</v>
      </c>
      <c r="L595" s="30"/>
      <c r="M595" s="154" t="s">
        <v>1</v>
      </c>
      <c r="N595" s="155" t="s">
        <v>38</v>
      </c>
      <c r="O595" s="49"/>
      <c r="P595" s="156">
        <f>O595*H595</f>
        <v>0</v>
      </c>
      <c r="Q595" s="156">
        <v>0</v>
      </c>
      <c r="R595" s="156">
        <f>Q595*H595</f>
        <v>0</v>
      </c>
      <c r="S595" s="156">
        <v>0</v>
      </c>
      <c r="T595" s="157">
        <f>S595*H595</f>
        <v>0</v>
      </c>
      <c r="AR595" s="16" t="s">
        <v>249</v>
      </c>
      <c r="AT595" s="16" t="s">
        <v>156</v>
      </c>
      <c r="AU595" s="16" t="s">
        <v>77</v>
      </c>
      <c r="AY595" s="16" t="s">
        <v>154</v>
      </c>
      <c r="BE595" s="158">
        <f>IF(N595="základní",J595,0)</f>
        <v>0</v>
      </c>
      <c r="BF595" s="158">
        <f>IF(N595="snížená",J595,0)</f>
        <v>0</v>
      </c>
      <c r="BG595" s="158">
        <f>IF(N595="zákl. přenesená",J595,0)</f>
        <v>0</v>
      </c>
      <c r="BH595" s="158">
        <f>IF(N595="sníž. přenesená",J595,0)</f>
        <v>0</v>
      </c>
      <c r="BI595" s="158">
        <f>IF(N595="nulová",J595,0)</f>
        <v>0</v>
      </c>
      <c r="BJ595" s="16" t="s">
        <v>75</v>
      </c>
      <c r="BK595" s="158">
        <f>ROUND(I595*H595,2)</f>
        <v>0</v>
      </c>
      <c r="BL595" s="16" t="s">
        <v>249</v>
      </c>
      <c r="BM595" s="16" t="s">
        <v>729</v>
      </c>
    </row>
    <row r="596" spans="2:65" s="12" customFormat="1" ht="10.199999999999999">
      <c r="B596" s="159"/>
      <c r="D596" s="160" t="s">
        <v>172</v>
      </c>
      <c r="E596" s="161" t="s">
        <v>1</v>
      </c>
      <c r="F596" s="162" t="s">
        <v>730</v>
      </c>
      <c r="H596" s="161" t="s">
        <v>1</v>
      </c>
      <c r="I596" s="163"/>
      <c r="L596" s="159"/>
      <c r="M596" s="164"/>
      <c r="N596" s="165"/>
      <c r="O596" s="165"/>
      <c r="P596" s="165"/>
      <c r="Q596" s="165"/>
      <c r="R596" s="165"/>
      <c r="S596" s="165"/>
      <c r="T596" s="166"/>
      <c r="AT596" s="161" t="s">
        <v>172</v>
      </c>
      <c r="AU596" s="161" t="s">
        <v>77</v>
      </c>
      <c r="AV596" s="12" t="s">
        <v>75</v>
      </c>
      <c r="AW596" s="12" t="s">
        <v>30</v>
      </c>
      <c r="AX596" s="12" t="s">
        <v>67</v>
      </c>
      <c r="AY596" s="161" t="s">
        <v>154</v>
      </c>
    </row>
    <row r="597" spans="2:65" s="13" customFormat="1" ht="10.199999999999999">
      <c r="B597" s="167"/>
      <c r="D597" s="160" t="s">
        <v>172</v>
      </c>
      <c r="E597" s="168" t="s">
        <v>1</v>
      </c>
      <c r="F597" s="169" t="s">
        <v>731</v>
      </c>
      <c r="H597" s="170">
        <v>3731.3760000000002</v>
      </c>
      <c r="I597" s="171"/>
      <c r="L597" s="167"/>
      <c r="M597" s="172"/>
      <c r="N597" s="173"/>
      <c r="O597" s="173"/>
      <c r="P597" s="173"/>
      <c r="Q597" s="173"/>
      <c r="R597" s="173"/>
      <c r="S597" s="173"/>
      <c r="T597" s="174"/>
      <c r="AT597" s="168" t="s">
        <v>172</v>
      </c>
      <c r="AU597" s="168" t="s">
        <v>77</v>
      </c>
      <c r="AV597" s="13" t="s">
        <v>77</v>
      </c>
      <c r="AW597" s="13" t="s">
        <v>30</v>
      </c>
      <c r="AX597" s="13" t="s">
        <v>67</v>
      </c>
      <c r="AY597" s="168" t="s">
        <v>154</v>
      </c>
    </row>
    <row r="598" spans="2:65" s="12" customFormat="1" ht="10.199999999999999">
      <c r="B598" s="159"/>
      <c r="D598" s="160" t="s">
        <v>172</v>
      </c>
      <c r="E598" s="161" t="s">
        <v>1</v>
      </c>
      <c r="F598" s="162" t="s">
        <v>732</v>
      </c>
      <c r="H598" s="161" t="s">
        <v>1</v>
      </c>
      <c r="I598" s="163"/>
      <c r="L598" s="159"/>
      <c r="M598" s="164"/>
      <c r="N598" s="165"/>
      <c r="O598" s="165"/>
      <c r="P598" s="165"/>
      <c r="Q598" s="165"/>
      <c r="R598" s="165"/>
      <c r="S598" s="165"/>
      <c r="T598" s="166"/>
      <c r="AT598" s="161" t="s">
        <v>172</v>
      </c>
      <c r="AU598" s="161" t="s">
        <v>77</v>
      </c>
      <c r="AV598" s="12" t="s">
        <v>75</v>
      </c>
      <c r="AW598" s="12" t="s">
        <v>30</v>
      </c>
      <c r="AX598" s="12" t="s">
        <v>67</v>
      </c>
      <c r="AY598" s="161" t="s">
        <v>154</v>
      </c>
    </row>
    <row r="599" spans="2:65" s="13" customFormat="1" ht="10.199999999999999">
      <c r="B599" s="167"/>
      <c r="D599" s="160" t="s">
        <v>172</v>
      </c>
      <c r="E599" s="168" t="s">
        <v>1</v>
      </c>
      <c r="F599" s="169" t="s">
        <v>733</v>
      </c>
      <c r="H599" s="170">
        <v>5472.6210000000001</v>
      </c>
      <c r="I599" s="171"/>
      <c r="L599" s="167"/>
      <c r="M599" s="172"/>
      <c r="N599" s="173"/>
      <c r="O599" s="173"/>
      <c r="P599" s="173"/>
      <c r="Q599" s="173"/>
      <c r="R599" s="173"/>
      <c r="S599" s="173"/>
      <c r="T599" s="174"/>
      <c r="AT599" s="168" t="s">
        <v>172</v>
      </c>
      <c r="AU599" s="168" t="s">
        <v>77</v>
      </c>
      <c r="AV599" s="13" t="s">
        <v>77</v>
      </c>
      <c r="AW599" s="13" t="s">
        <v>30</v>
      </c>
      <c r="AX599" s="13" t="s">
        <v>67</v>
      </c>
      <c r="AY599" s="168" t="s">
        <v>154</v>
      </c>
    </row>
    <row r="600" spans="2:65" s="12" customFormat="1" ht="10.199999999999999">
      <c r="B600" s="159"/>
      <c r="D600" s="160" t="s">
        <v>172</v>
      </c>
      <c r="E600" s="161" t="s">
        <v>1</v>
      </c>
      <c r="F600" s="162" t="s">
        <v>734</v>
      </c>
      <c r="H600" s="161" t="s">
        <v>1</v>
      </c>
      <c r="I600" s="163"/>
      <c r="L600" s="159"/>
      <c r="M600" s="164"/>
      <c r="N600" s="165"/>
      <c r="O600" s="165"/>
      <c r="P600" s="165"/>
      <c r="Q600" s="165"/>
      <c r="R600" s="165"/>
      <c r="S600" s="165"/>
      <c r="T600" s="166"/>
      <c r="AT600" s="161" t="s">
        <v>172</v>
      </c>
      <c r="AU600" s="161" t="s">
        <v>77</v>
      </c>
      <c r="AV600" s="12" t="s">
        <v>75</v>
      </c>
      <c r="AW600" s="12" t="s">
        <v>30</v>
      </c>
      <c r="AX600" s="12" t="s">
        <v>67</v>
      </c>
      <c r="AY600" s="161" t="s">
        <v>154</v>
      </c>
    </row>
    <row r="601" spans="2:65" s="13" customFormat="1" ht="10.199999999999999">
      <c r="B601" s="167"/>
      <c r="D601" s="160" t="s">
        <v>172</v>
      </c>
      <c r="E601" s="168" t="s">
        <v>1</v>
      </c>
      <c r="F601" s="169" t="s">
        <v>735</v>
      </c>
      <c r="H601" s="170">
        <v>4583.37</v>
      </c>
      <c r="I601" s="171"/>
      <c r="L601" s="167"/>
      <c r="M601" s="172"/>
      <c r="N601" s="173"/>
      <c r="O601" s="173"/>
      <c r="P601" s="173"/>
      <c r="Q601" s="173"/>
      <c r="R601" s="173"/>
      <c r="S601" s="173"/>
      <c r="T601" s="174"/>
      <c r="AT601" s="168" t="s">
        <v>172</v>
      </c>
      <c r="AU601" s="168" t="s">
        <v>77</v>
      </c>
      <c r="AV601" s="13" t="s">
        <v>77</v>
      </c>
      <c r="AW601" s="13" t="s">
        <v>30</v>
      </c>
      <c r="AX601" s="13" t="s">
        <v>67</v>
      </c>
      <c r="AY601" s="168" t="s">
        <v>154</v>
      </c>
    </row>
    <row r="602" spans="2:65" s="12" customFormat="1" ht="10.199999999999999">
      <c r="B602" s="159"/>
      <c r="D602" s="160" t="s">
        <v>172</v>
      </c>
      <c r="E602" s="161" t="s">
        <v>1</v>
      </c>
      <c r="F602" s="162" t="s">
        <v>736</v>
      </c>
      <c r="H602" s="161" t="s">
        <v>1</v>
      </c>
      <c r="I602" s="163"/>
      <c r="L602" s="159"/>
      <c r="M602" s="164"/>
      <c r="N602" s="165"/>
      <c r="O602" s="165"/>
      <c r="P602" s="165"/>
      <c r="Q602" s="165"/>
      <c r="R602" s="165"/>
      <c r="S602" s="165"/>
      <c r="T602" s="166"/>
      <c r="AT602" s="161" t="s">
        <v>172</v>
      </c>
      <c r="AU602" s="161" t="s">
        <v>77</v>
      </c>
      <c r="AV602" s="12" t="s">
        <v>75</v>
      </c>
      <c r="AW602" s="12" t="s">
        <v>30</v>
      </c>
      <c r="AX602" s="12" t="s">
        <v>67</v>
      </c>
      <c r="AY602" s="161" t="s">
        <v>154</v>
      </c>
    </row>
    <row r="603" spans="2:65" s="13" customFormat="1" ht="10.199999999999999">
      <c r="B603" s="167"/>
      <c r="D603" s="160" t="s">
        <v>172</v>
      </c>
      <c r="E603" s="168" t="s">
        <v>1</v>
      </c>
      <c r="F603" s="169" t="s">
        <v>737</v>
      </c>
      <c r="H603" s="170">
        <v>1843.38</v>
      </c>
      <c r="I603" s="171"/>
      <c r="L603" s="167"/>
      <c r="M603" s="172"/>
      <c r="N603" s="173"/>
      <c r="O603" s="173"/>
      <c r="P603" s="173"/>
      <c r="Q603" s="173"/>
      <c r="R603" s="173"/>
      <c r="S603" s="173"/>
      <c r="T603" s="174"/>
      <c r="AT603" s="168" t="s">
        <v>172</v>
      </c>
      <c r="AU603" s="168" t="s">
        <v>77</v>
      </c>
      <c r="AV603" s="13" t="s">
        <v>77</v>
      </c>
      <c r="AW603" s="13" t="s">
        <v>30</v>
      </c>
      <c r="AX603" s="13" t="s">
        <v>67</v>
      </c>
      <c r="AY603" s="168" t="s">
        <v>154</v>
      </c>
    </row>
    <row r="604" spans="2:65" s="14" customFormat="1" ht="10.199999999999999">
      <c r="B604" s="175"/>
      <c r="D604" s="160" t="s">
        <v>172</v>
      </c>
      <c r="E604" s="176" t="s">
        <v>1</v>
      </c>
      <c r="F604" s="177" t="s">
        <v>175</v>
      </c>
      <c r="H604" s="178">
        <v>15630.746999999999</v>
      </c>
      <c r="I604" s="179"/>
      <c r="L604" s="175"/>
      <c r="M604" s="180"/>
      <c r="N604" s="181"/>
      <c r="O604" s="181"/>
      <c r="P604" s="181"/>
      <c r="Q604" s="181"/>
      <c r="R604" s="181"/>
      <c r="S604" s="181"/>
      <c r="T604" s="182"/>
      <c r="AT604" s="176" t="s">
        <v>172</v>
      </c>
      <c r="AU604" s="176" t="s">
        <v>77</v>
      </c>
      <c r="AV604" s="14" t="s">
        <v>161</v>
      </c>
      <c r="AW604" s="14" t="s">
        <v>30</v>
      </c>
      <c r="AX604" s="14" t="s">
        <v>75</v>
      </c>
      <c r="AY604" s="176" t="s">
        <v>154</v>
      </c>
    </row>
    <row r="605" spans="2:65" s="1" customFormat="1" ht="16.5" customHeight="1">
      <c r="B605" s="146"/>
      <c r="C605" s="147" t="s">
        <v>738</v>
      </c>
      <c r="D605" s="147" t="s">
        <v>156</v>
      </c>
      <c r="E605" s="148" t="s">
        <v>739</v>
      </c>
      <c r="F605" s="149" t="s">
        <v>740</v>
      </c>
      <c r="G605" s="150" t="s">
        <v>279</v>
      </c>
      <c r="H605" s="151">
        <v>1</v>
      </c>
      <c r="I605" s="152"/>
      <c r="J605" s="153">
        <f>ROUND(I605*H605,2)</f>
        <v>0</v>
      </c>
      <c r="K605" s="149" t="s">
        <v>1</v>
      </c>
      <c r="L605" s="30"/>
      <c r="M605" s="154" t="s">
        <v>1</v>
      </c>
      <c r="N605" s="155" t="s">
        <v>38</v>
      </c>
      <c r="O605" s="49"/>
      <c r="P605" s="156">
        <f>O605*H605</f>
        <v>0</v>
      </c>
      <c r="Q605" s="156">
        <v>0</v>
      </c>
      <c r="R605" s="156">
        <f>Q605*H605</f>
        <v>0</v>
      </c>
      <c r="S605" s="156">
        <v>0</v>
      </c>
      <c r="T605" s="157">
        <f>S605*H605</f>
        <v>0</v>
      </c>
      <c r="AR605" s="16" t="s">
        <v>249</v>
      </c>
      <c r="AT605" s="16" t="s">
        <v>156</v>
      </c>
      <c r="AU605" s="16" t="s">
        <v>77</v>
      </c>
      <c r="AY605" s="16" t="s">
        <v>154</v>
      </c>
      <c r="BE605" s="158">
        <f>IF(N605="základní",J605,0)</f>
        <v>0</v>
      </c>
      <c r="BF605" s="158">
        <f>IF(N605="snížená",J605,0)</f>
        <v>0</v>
      </c>
      <c r="BG605" s="158">
        <f>IF(N605="zákl. přenesená",J605,0)</f>
        <v>0</v>
      </c>
      <c r="BH605" s="158">
        <f>IF(N605="sníž. přenesená",J605,0)</f>
        <v>0</v>
      </c>
      <c r="BI605" s="158">
        <f>IF(N605="nulová",J605,0)</f>
        <v>0</v>
      </c>
      <c r="BJ605" s="16" t="s">
        <v>75</v>
      </c>
      <c r="BK605" s="158">
        <f>ROUND(I605*H605,2)</f>
        <v>0</v>
      </c>
      <c r="BL605" s="16" t="s">
        <v>249</v>
      </c>
      <c r="BM605" s="16" t="s">
        <v>741</v>
      </c>
    </row>
    <row r="606" spans="2:65" s="11" customFormat="1" ht="22.8" customHeight="1">
      <c r="B606" s="133"/>
      <c r="D606" s="134" t="s">
        <v>66</v>
      </c>
      <c r="E606" s="144" t="s">
        <v>742</v>
      </c>
      <c r="F606" s="144" t="s">
        <v>743</v>
      </c>
      <c r="I606" s="136"/>
      <c r="J606" s="145">
        <f>BK606</f>
        <v>0</v>
      </c>
      <c r="L606" s="133"/>
      <c r="M606" s="138"/>
      <c r="N606" s="139"/>
      <c r="O606" s="139"/>
      <c r="P606" s="140">
        <f>SUM(P607:P619)</f>
        <v>0</v>
      </c>
      <c r="Q606" s="139"/>
      <c r="R606" s="140">
        <f>SUM(R607:R619)</f>
        <v>0.23547491999999998</v>
      </c>
      <c r="S606" s="139"/>
      <c r="T606" s="141">
        <f>SUM(T607:T619)</f>
        <v>0</v>
      </c>
      <c r="AR606" s="134" t="s">
        <v>77</v>
      </c>
      <c r="AT606" s="142" t="s">
        <v>66</v>
      </c>
      <c r="AU606" s="142" t="s">
        <v>75</v>
      </c>
      <c r="AY606" s="134" t="s">
        <v>154</v>
      </c>
      <c r="BK606" s="143">
        <f>SUM(BK607:BK619)</f>
        <v>0</v>
      </c>
    </row>
    <row r="607" spans="2:65" s="1" customFormat="1" ht="16.5" customHeight="1">
      <c r="B607" s="146"/>
      <c r="C607" s="147" t="s">
        <v>744</v>
      </c>
      <c r="D607" s="147" t="s">
        <v>156</v>
      </c>
      <c r="E607" s="148" t="s">
        <v>745</v>
      </c>
      <c r="F607" s="149" t="s">
        <v>746</v>
      </c>
      <c r="G607" s="150" t="s">
        <v>203</v>
      </c>
      <c r="H607" s="151">
        <v>511.90199999999999</v>
      </c>
      <c r="I607" s="152"/>
      <c r="J607" s="153">
        <f>ROUND(I607*H607,2)</f>
        <v>0</v>
      </c>
      <c r="K607" s="149" t="s">
        <v>160</v>
      </c>
      <c r="L607" s="30"/>
      <c r="M607" s="154" t="s">
        <v>1</v>
      </c>
      <c r="N607" s="155" t="s">
        <v>38</v>
      </c>
      <c r="O607" s="49"/>
      <c r="P607" s="156">
        <f>O607*H607</f>
        <v>0</v>
      </c>
      <c r="Q607" s="156">
        <v>2.0000000000000001E-4</v>
      </c>
      <c r="R607" s="156">
        <f>Q607*H607</f>
        <v>0.1023804</v>
      </c>
      <c r="S607" s="156">
        <v>0</v>
      </c>
      <c r="T607" s="157">
        <f>S607*H607</f>
        <v>0</v>
      </c>
      <c r="AR607" s="16" t="s">
        <v>249</v>
      </c>
      <c r="AT607" s="16" t="s">
        <v>156</v>
      </c>
      <c r="AU607" s="16" t="s">
        <v>77</v>
      </c>
      <c r="AY607" s="16" t="s">
        <v>154</v>
      </c>
      <c r="BE607" s="158">
        <f>IF(N607="základní",J607,0)</f>
        <v>0</v>
      </c>
      <c r="BF607" s="158">
        <f>IF(N607="snížená",J607,0)</f>
        <v>0</v>
      </c>
      <c r="BG607" s="158">
        <f>IF(N607="zákl. přenesená",J607,0)</f>
        <v>0</v>
      </c>
      <c r="BH607" s="158">
        <f>IF(N607="sníž. přenesená",J607,0)</f>
        <v>0</v>
      </c>
      <c r="BI607" s="158">
        <f>IF(N607="nulová",J607,0)</f>
        <v>0</v>
      </c>
      <c r="BJ607" s="16" t="s">
        <v>75</v>
      </c>
      <c r="BK607" s="158">
        <f>ROUND(I607*H607,2)</f>
        <v>0</v>
      </c>
      <c r="BL607" s="16" t="s">
        <v>249</v>
      </c>
      <c r="BM607" s="16" t="s">
        <v>747</v>
      </c>
    </row>
    <row r="608" spans="2:65" s="12" customFormat="1" ht="10.199999999999999">
      <c r="B608" s="159"/>
      <c r="D608" s="160" t="s">
        <v>172</v>
      </c>
      <c r="E608" s="161" t="s">
        <v>1</v>
      </c>
      <c r="F608" s="162" t="s">
        <v>366</v>
      </c>
      <c r="H608" s="161" t="s">
        <v>1</v>
      </c>
      <c r="I608" s="163"/>
      <c r="L608" s="159"/>
      <c r="M608" s="164"/>
      <c r="N608" s="165"/>
      <c r="O608" s="165"/>
      <c r="P608" s="165"/>
      <c r="Q608" s="165"/>
      <c r="R608" s="165"/>
      <c r="S608" s="165"/>
      <c r="T608" s="166"/>
      <c r="AT608" s="161" t="s">
        <v>172</v>
      </c>
      <c r="AU608" s="161" t="s">
        <v>77</v>
      </c>
      <c r="AV608" s="12" t="s">
        <v>75</v>
      </c>
      <c r="AW608" s="12" t="s">
        <v>30</v>
      </c>
      <c r="AX608" s="12" t="s">
        <v>67</v>
      </c>
      <c r="AY608" s="161" t="s">
        <v>154</v>
      </c>
    </row>
    <row r="609" spans="2:65" s="12" customFormat="1" ht="10.199999999999999">
      <c r="B609" s="159"/>
      <c r="D609" s="160" t="s">
        <v>172</v>
      </c>
      <c r="E609" s="161" t="s">
        <v>1</v>
      </c>
      <c r="F609" s="162" t="s">
        <v>463</v>
      </c>
      <c r="H609" s="161" t="s">
        <v>1</v>
      </c>
      <c r="I609" s="163"/>
      <c r="L609" s="159"/>
      <c r="M609" s="164"/>
      <c r="N609" s="165"/>
      <c r="O609" s="165"/>
      <c r="P609" s="165"/>
      <c r="Q609" s="165"/>
      <c r="R609" s="165"/>
      <c r="S609" s="165"/>
      <c r="T609" s="166"/>
      <c r="AT609" s="161" t="s">
        <v>172</v>
      </c>
      <c r="AU609" s="161" t="s">
        <v>77</v>
      </c>
      <c r="AV609" s="12" t="s">
        <v>75</v>
      </c>
      <c r="AW609" s="12" t="s">
        <v>30</v>
      </c>
      <c r="AX609" s="12" t="s">
        <v>67</v>
      </c>
      <c r="AY609" s="161" t="s">
        <v>154</v>
      </c>
    </row>
    <row r="610" spans="2:65" s="12" customFormat="1" ht="10.199999999999999">
      <c r="B610" s="159"/>
      <c r="D610" s="160" t="s">
        <v>172</v>
      </c>
      <c r="E610" s="161" t="s">
        <v>1</v>
      </c>
      <c r="F610" s="162" t="s">
        <v>464</v>
      </c>
      <c r="H610" s="161" t="s">
        <v>1</v>
      </c>
      <c r="I610" s="163"/>
      <c r="L610" s="159"/>
      <c r="M610" s="164"/>
      <c r="N610" s="165"/>
      <c r="O610" s="165"/>
      <c r="P610" s="165"/>
      <c r="Q610" s="165"/>
      <c r="R610" s="165"/>
      <c r="S610" s="165"/>
      <c r="T610" s="166"/>
      <c r="AT610" s="161" t="s">
        <v>172</v>
      </c>
      <c r="AU610" s="161" t="s">
        <v>77</v>
      </c>
      <c r="AV610" s="12" t="s">
        <v>75</v>
      </c>
      <c r="AW610" s="12" t="s">
        <v>30</v>
      </c>
      <c r="AX610" s="12" t="s">
        <v>67</v>
      </c>
      <c r="AY610" s="161" t="s">
        <v>154</v>
      </c>
    </row>
    <row r="611" spans="2:65" s="13" customFormat="1" ht="10.199999999999999">
      <c r="B611" s="167"/>
      <c r="D611" s="160" t="s">
        <v>172</v>
      </c>
      <c r="E611" s="168" t="s">
        <v>1</v>
      </c>
      <c r="F611" s="169" t="s">
        <v>748</v>
      </c>
      <c r="H611" s="170">
        <v>59.715000000000003</v>
      </c>
      <c r="I611" s="171"/>
      <c r="L611" s="167"/>
      <c r="M611" s="172"/>
      <c r="N611" s="173"/>
      <c r="O611" s="173"/>
      <c r="P611" s="173"/>
      <c r="Q611" s="173"/>
      <c r="R611" s="173"/>
      <c r="S611" s="173"/>
      <c r="T611" s="174"/>
      <c r="AT611" s="168" t="s">
        <v>172</v>
      </c>
      <c r="AU611" s="168" t="s">
        <v>77</v>
      </c>
      <c r="AV611" s="13" t="s">
        <v>77</v>
      </c>
      <c r="AW611" s="13" t="s">
        <v>30</v>
      </c>
      <c r="AX611" s="13" t="s">
        <v>67</v>
      </c>
      <c r="AY611" s="168" t="s">
        <v>154</v>
      </c>
    </row>
    <row r="612" spans="2:65" s="12" customFormat="1" ht="10.199999999999999">
      <c r="B612" s="159"/>
      <c r="D612" s="160" t="s">
        <v>172</v>
      </c>
      <c r="E612" s="161" t="s">
        <v>1</v>
      </c>
      <c r="F612" s="162" t="s">
        <v>466</v>
      </c>
      <c r="H612" s="161" t="s">
        <v>1</v>
      </c>
      <c r="I612" s="163"/>
      <c r="L612" s="159"/>
      <c r="M612" s="164"/>
      <c r="N612" s="165"/>
      <c r="O612" s="165"/>
      <c r="P612" s="165"/>
      <c r="Q612" s="165"/>
      <c r="R612" s="165"/>
      <c r="S612" s="165"/>
      <c r="T612" s="166"/>
      <c r="AT612" s="161" t="s">
        <v>172</v>
      </c>
      <c r="AU612" s="161" t="s">
        <v>77</v>
      </c>
      <c r="AV612" s="12" t="s">
        <v>75</v>
      </c>
      <c r="AW612" s="12" t="s">
        <v>30</v>
      </c>
      <c r="AX612" s="12" t="s">
        <v>67</v>
      </c>
      <c r="AY612" s="161" t="s">
        <v>154</v>
      </c>
    </row>
    <row r="613" spans="2:65" s="13" customFormat="1" ht="10.199999999999999">
      <c r="B613" s="167"/>
      <c r="D613" s="160" t="s">
        <v>172</v>
      </c>
      <c r="E613" s="168" t="s">
        <v>1</v>
      </c>
      <c r="F613" s="169" t="s">
        <v>749</v>
      </c>
      <c r="H613" s="170">
        <v>38.771999999999998</v>
      </c>
      <c r="I613" s="171"/>
      <c r="L613" s="167"/>
      <c r="M613" s="172"/>
      <c r="N613" s="173"/>
      <c r="O613" s="173"/>
      <c r="P613" s="173"/>
      <c r="Q613" s="173"/>
      <c r="R613" s="173"/>
      <c r="S613" s="173"/>
      <c r="T613" s="174"/>
      <c r="AT613" s="168" t="s">
        <v>172</v>
      </c>
      <c r="AU613" s="168" t="s">
        <v>77</v>
      </c>
      <c r="AV613" s="13" t="s">
        <v>77</v>
      </c>
      <c r="AW613" s="13" t="s">
        <v>30</v>
      </c>
      <c r="AX613" s="13" t="s">
        <v>67</v>
      </c>
      <c r="AY613" s="168" t="s">
        <v>154</v>
      </c>
    </row>
    <row r="614" spans="2:65" s="12" customFormat="1" ht="10.199999999999999">
      <c r="B614" s="159"/>
      <c r="D614" s="160" t="s">
        <v>172</v>
      </c>
      <c r="E614" s="161" t="s">
        <v>1</v>
      </c>
      <c r="F614" s="162" t="s">
        <v>468</v>
      </c>
      <c r="H614" s="161" t="s">
        <v>1</v>
      </c>
      <c r="I614" s="163"/>
      <c r="L614" s="159"/>
      <c r="M614" s="164"/>
      <c r="N614" s="165"/>
      <c r="O614" s="165"/>
      <c r="P614" s="165"/>
      <c r="Q614" s="165"/>
      <c r="R614" s="165"/>
      <c r="S614" s="165"/>
      <c r="T614" s="166"/>
      <c r="AT614" s="161" t="s">
        <v>172</v>
      </c>
      <c r="AU614" s="161" t="s">
        <v>77</v>
      </c>
      <c r="AV614" s="12" t="s">
        <v>75</v>
      </c>
      <c r="AW614" s="12" t="s">
        <v>30</v>
      </c>
      <c r="AX614" s="12" t="s">
        <v>67</v>
      </c>
      <c r="AY614" s="161" t="s">
        <v>154</v>
      </c>
    </row>
    <row r="615" spans="2:65" s="13" customFormat="1" ht="10.199999999999999">
      <c r="B615" s="167"/>
      <c r="D615" s="160" t="s">
        <v>172</v>
      </c>
      <c r="E615" s="168" t="s">
        <v>1</v>
      </c>
      <c r="F615" s="169" t="s">
        <v>750</v>
      </c>
      <c r="H615" s="170">
        <v>68.415000000000006</v>
      </c>
      <c r="I615" s="171"/>
      <c r="L615" s="167"/>
      <c r="M615" s="172"/>
      <c r="N615" s="173"/>
      <c r="O615" s="173"/>
      <c r="P615" s="173"/>
      <c r="Q615" s="173"/>
      <c r="R615" s="173"/>
      <c r="S615" s="173"/>
      <c r="T615" s="174"/>
      <c r="AT615" s="168" t="s">
        <v>172</v>
      </c>
      <c r="AU615" s="168" t="s">
        <v>77</v>
      </c>
      <c r="AV615" s="13" t="s">
        <v>77</v>
      </c>
      <c r="AW615" s="13" t="s">
        <v>30</v>
      </c>
      <c r="AX615" s="13" t="s">
        <v>67</v>
      </c>
      <c r="AY615" s="168" t="s">
        <v>154</v>
      </c>
    </row>
    <row r="616" spans="2:65" s="12" customFormat="1" ht="10.199999999999999">
      <c r="B616" s="159"/>
      <c r="D616" s="160" t="s">
        <v>172</v>
      </c>
      <c r="E616" s="161" t="s">
        <v>1</v>
      </c>
      <c r="F616" s="162" t="s">
        <v>751</v>
      </c>
      <c r="H616" s="161" t="s">
        <v>1</v>
      </c>
      <c r="I616" s="163"/>
      <c r="L616" s="159"/>
      <c r="M616" s="164"/>
      <c r="N616" s="165"/>
      <c r="O616" s="165"/>
      <c r="P616" s="165"/>
      <c r="Q616" s="165"/>
      <c r="R616" s="165"/>
      <c r="S616" s="165"/>
      <c r="T616" s="166"/>
      <c r="AT616" s="161" t="s">
        <v>172</v>
      </c>
      <c r="AU616" s="161" t="s">
        <v>77</v>
      </c>
      <c r="AV616" s="12" t="s">
        <v>75</v>
      </c>
      <c r="AW616" s="12" t="s">
        <v>30</v>
      </c>
      <c r="AX616" s="12" t="s">
        <v>67</v>
      </c>
      <c r="AY616" s="161" t="s">
        <v>154</v>
      </c>
    </row>
    <row r="617" spans="2:65" s="13" customFormat="1" ht="10.199999999999999">
      <c r="B617" s="167"/>
      <c r="D617" s="160" t="s">
        <v>172</v>
      </c>
      <c r="E617" s="168" t="s">
        <v>1</v>
      </c>
      <c r="F617" s="169" t="s">
        <v>752</v>
      </c>
      <c r="H617" s="170">
        <v>345</v>
      </c>
      <c r="I617" s="171"/>
      <c r="L617" s="167"/>
      <c r="M617" s="172"/>
      <c r="N617" s="173"/>
      <c r="O617" s="173"/>
      <c r="P617" s="173"/>
      <c r="Q617" s="173"/>
      <c r="R617" s="173"/>
      <c r="S617" s="173"/>
      <c r="T617" s="174"/>
      <c r="AT617" s="168" t="s">
        <v>172</v>
      </c>
      <c r="AU617" s="168" t="s">
        <v>77</v>
      </c>
      <c r="AV617" s="13" t="s">
        <v>77</v>
      </c>
      <c r="AW617" s="13" t="s">
        <v>30</v>
      </c>
      <c r="AX617" s="13" t="s">
        <v>67</v>
      </c>
      <c r="AY617" s="168" t="s">
        <v>154</v>
      </c>
    </row>
    <row r="618" spans="2:65" s="14" customFormat="1" ht="10.199999999999999">
      <c r="B618" s="175"/>
      <c r="D618" s="160" t="s">
        <v>172</v>
      </c>
      <c r="E618" s="176" t="s">
        <v>1</v>
      </c>
      <c r="F618" s="177" t="s">
        <v>175</v>
      </c>
      <c r="H618" s="178">
        <v>511.90199999999999</v>
      </c>
      <c r="I618" s="179"/>
      <c r="L618" s="175"/>
      <c r="M618" s="180"/>
      <c r="N618" s="181"/>
      <c r="O618" s="181"/>
      <c r="P618" s="181"/>
      <c r="Q618" s="181"/>
      <c r="R618" s="181"/>
      <c r="S618" s="181"/>
      <c r="T618" s="182"/>
      <c r="AT618" s="176" t="s">
        <v>172</v>
      </c>
      <c r="AU618" s="176" t="s">
        <v>77</v>
      </c>
      <c r="AV618" s="14" t="s">
        <v>161</v>
      </c>
      <c r="AW618" s="14" t="s">
        <v>30</v>
      </c>
      <c r="AX618" s="14" t="s">
        <v>75</v>
      </c>
      <c r="AY618" s="176" t="s">
        <v>154</v>
      </c>
    </row>
    <row r="619" spans="2:65" s="1" customFormat="1" ht="16.5" customHeight="1">
      <c r="B619" s="146"/>
      <c r="C619" s="147" t="s">
        <v>753</v>
      </c>
      <c r="D619" s="147" t="s">
        <v>156</v>
      </c>
      <c r="E619" s="148" t="s">
        <v>754</v>
      </c>
      <c r="F619" s="149" t="s">
        <v>755</v>
      </c>
      <c r="G619" s="150" t="s">
        <v>203</v>
      </c>
      <c r="H619" s="151">
        <v>511.90199999999999</v>
      </c>
      <c r="I619" s="152"/>
      <c r="J619" s="153">
        <f>ROUND(I619*H619,2)</f>
        <v>0</v>
      </c>
      <c r="K619" s="149" t="s">
        <v>160</v>
      </c>
      <c r="L619" s="30"/>
      <c r="M619" s="154" t="s">
        <v>1</v>
      </c>
      <c r="N619" s="155" t="s">
        <v>38</v>
      </c>
      <c r="O619" s="49"/>
      <c r="P619" s="156">
        <f>O619*H619</f>
        <v>0</v>
      </c>
      <c r="Q619" s="156">
        <v>2.5999999999999998E-4</v>
      </c>
      <c r="R619" s="156">
        <f>Q619*H619</f>
        <v>0.13309451999999999</v>
      </c>
      <c r="S619" s="156">
        <v>0</v>
      </c>
      <c r="T619" s="157">
        <f>S619*H619</f>
        <v>0</v>
      </c>
      <c r="AR619" s="16" t="s">
        <v>249</v>
      </c>
      <c r="AT619" s="16" t="s">
        <v>156</v>
      </c>
      <c r="AU619" s="16" t="s">
        <v>77</v>
      </c>
      <c r="AY619" s="16" t="s">
        <v>154</v>
      </c>
      <c r="BE619" s="158">
        <f>IF(N619="základní",J619,0)</f>
        <v>0</v>
      </c>
      <c r="BF619" s="158">
        <f>IF(N619="snížená",J619,0)</f>
        <v>0</v>
      </c>
      <c r="BG619" s="158">
        <f>IF(N619="zákl. přenesená",J619,0)</f>
        <v>0</v>
      </c>
      <c r="BH619" s="158">
        <f>IF(N619="sníž. přenesená",J619,0)</f>
        <v>0</v>
      </c>
      <c r="BI619" s="158">
        <f>IF(N619="nulová",J619,0)</f>
        <v>0</v>
      </c>
      <c r="BJ619" s="16" t="s">
        <v>75</v>
      </c>
      <c r="BK619" s="158">
        <f>ROUND(I619*H619,2)</f>
        <v>0</v>
      </c>
      <c r="BL619" s="16" t="s">
        <v>249</v>
      </c>
      <c r="BM619" s="16" t="s">
        <v>756</v>
      </c>
    </row>
    <row r="620" spans="2:65" s="11" customFormat="1" ht="22.8" customHeight="1">
      <c r="B620" s="133"/>
      <c r="D620" s="134" t="s">
        <v>66</v>
      </c>
      <c r="E620" s="144" t="s">
        <v>757</v>
      </c>
      <c r="F620" s="144" t="s">
        <v>758</v>
      </c>
      <c r="I620" s="136"/>
      <c r="J620" s="145">
        <f>BK620</f>
        <v>0</v>
      </c>
      <c r="L620" s="133"/>
      <c r="M620" s="138"/>
      <c r="N620" s="139"/>
      <c r="O620" s="139"/>
      <c r="P620" s="140">
        <f>SUM(P621:P622)</f>
        <v>0</v>
      </c>
      <c r="Q620" s="139"/>
      <c r="R620" s="140">
        <f>SUM(R621:R622)</f>
        <v>0</v>
      </c>
      <c r="S620" s="139"/>
      <c r="T620" s="141">
        <f>SUM(T621:T622)</f>
        <v>0</v>
      </c>
      <c r="AR620" s="134" t="s">
        <v>77</v>
      </c>
      <c r="AT620" s="142" t="s">
        <v>66</v>
      </c>
      <c r="AU620" s="142" t="s">
        <v>75</v>
      </c>
      <c r="AY620" s="134" t="s">
        <v>154</v>
      </c>
      <c r="BK620" s="143">
        <f>SUM(BK621:BK622)</f>
        <v>0</v>
      </c>
    </row>
    <row r="621" spans="2:65" s="1" customFormat="1" ht="16.5" customHeight="1">
      <c r="B621" s="146"/>
      <c r="C621" s="147" t="s">
        <v>759</v>
      </c>
      <c r="D621" s="147" t="s">
        <v>156</v>
      </c>
      <c r="E621" s="148" t="s">
        <v>760</v>
      </c>
      <c r="F621" s="149" t="s">
        <v>761</v>
      </c>
      <c r="G621" s="150" t="s">
        <v>279</v>
      </c>
      <c r="H621" s="151">
        <v>2</v>
      </c>
      <c r="I621" s="152"/>
      <c r="J621" s="153">
        <f>ROUND(I621*H621,2)</f>
        <v>0</v>
      </c>
      <c r="K621" s="149" t="s">
        <v>1</v>
      </c>
      <c r="L621" s="30"/>
      <c r="M621" s="154" t="s">
        <v>1</v>
      </c>
      <c r="N621" s="155" t="s">
        <v>38</v>
      </c>
      <c r="O621" s="49"/>
      <c r="P621" s="156">
        <f>O621*H621</f>
        <v>0</v>
      </c>
      <c r="Q621" s="156">
        <v>0</v>
      </c>
      <c r="R621" s="156">
        <f>Q621*H621</f>
        <v>0</v>
      </c>
      <c r="S621" s="156">
        <v>0</v>
      </c>
      <c r="T621" s="157">
        <f>S621*H621</f>
        <v>0</v>
      </c>
      <c r="AR621" s="16" t="s">
        <v>249</v>
      </c>
      <c r="AT621" s="16" t="s">
        <v>156</v>
      </c>
      <c r="AU621" s="16" t="s">
        <v>77</v>
      </c>
      <c r="AY621" s="16" t="s">
        <v>154</v>
      </c>
      <c r="BE621" s="158">
        <f>IF(N621="základní",J621,0)</f>
        <v>0</v>
      </c>
      <c r="BF621" s="158">
        <f>IF(N621="snížená",J621,0)</f>
        <v>0</v>
      </c>
      <c r="BG621" s="158">
        <f>IF(N621="zákl. přenesená",J621,0)</f>
        <v>0</v>
      </c>
      <c r="BH621" s="158">
        <f>IF(N621="sníž. přenesená",J621,0)</f>
        <v>0</v>
      </c>
      <c r="BI621" s="158">
        <f>IF(N621="nulová",J621,0)</f>
        <v>0</v>
      </c>
      <c r="BJ621" s="16" t="s">
        <v>75</v>
      </c>
      <c r="BK621" s="158">
        <f>ROUND(I621*H621,2)</f>
        <v>0</v>
      </c>
      <c r="BL621" s="16" t="s">
        <v>249</v>
      </c>
      <c r="BM621" s="16" t="s">
        <v>762</v>
      </c>
    </row>
    <row r="622" spans="2:65" s="13" customFormat="1" ht="10.199999999999999">
      <c r="B622" s="167"/>
      <c r="D622" s="160" t="s">
        <v>172</v>
      </c>
      <c r="F622" s="169" t="s">
        <v>763</v>
      </c>
      <c r="H622" s="170">
        <v>2</v>
      </c>
      <c r="I622" s="171"/>
      <c r="L622" s="167"/>
      <c r="M622" s="172"/>
      <c r="N622" s="173"/>
      <c r="O622" s="173"/>
      <c r="P622" s="173"/>
      <c r="Q622" s="173"/>
      <c r="R622" s="173"/>
      <c r="S622" s="173"/>
      <c r="T622" s="174"/>
      <c r="AT622" s="168" t="s">
        <v>172</v>
      </c>
      <c r="AU622" s="168" t="s">
        <v>77</v>
      </c>
      <c r="AV622" s="13" t="s">
        <v>77</v>
      </c>
      <c r="AW622" s="13" t="s">
        <v>3</v>
      </c>
      <c r="AX622" s="13" t="s">
        <v>75</v>
      </c>
      <c r="AY622" s="168" t="s">
        <v>154</v>
      </c>
    </row>
    <row r="623" spans="2:65" s="11" customFormat="1" ht="25.95" customHeight="1">
      <c r="B623" s="133"/>
      <c r="D623" s="134" t="s">
        <v>66</v>
      </c>
      <c r="E623" s="135" t="s">
        <v>764</v>
      </c>
      <c r="F623" s="135" t="s">
        <v>765</v>
      </c>
      <c r="I623" s="136"/>
      <c r="J623" s="137">
        <f>BK623</f>
        <v>0</v>
      </c>
      <c r="L623" s="133"/>
      <c r="M623" s="138"/>
      <c r="N623" s="139"/>
      <c r="O623" s="139"/>
      <c r="P623" s="140">
        <f>P624+P631+P641</f>
        <v>0</v>
      </c>
      <c r="Q623" s="139"/>
      <c r="R623" s="140">
        <f>R624+R631+R641</f>
        <v>0</v>
      </c>
      <c r="S623" s="139"/>
      <c r="T623" s="141">
        <f>T624+T631+T641</f>
        <v>0</v>
      </c>
      <c r="AR623" s="134" t="s">
        <v>179</v>
      </c>
      <c r="AT623" s="142" t="s">
        <v>66</v>
      </c>
      <c r="AU623" s="142" t="s">
        <v>67</v>
      </c>
      <c r="AY623" s="134" t="s">
        <v>154</v>
      </c>
      <c r="BK623" s="143">
        <f>BK624+BK631+BK641</f>
        <v>0</v>
      </c>
    </row>
    <row r="624" spans="2:65" s="11" customFormat="1" ht="22.8" customHeight="1">
      <c r="B624" s="133"/>
      <c r="D624" s="134" t="s">
        <v>66</v>
      </c>
      <c r="E624" s="144" t="s">
        <v>766</v>
      </c>
      <c r="F624" s="144" t="s">
        <v>767</v>
      </c>
      <c r="I624" s="136"/>
      <c r="J624" s="145">
        <f>BK624</f>
        <v>0</v>
      </c>
      <c r="L624" s="133"/>
      <c r="M624" s="138"/>
      <c r="N624" s="139"/>
      <c r="O624" s="139"/>
      <c r="P624" s="140">
        <f>SUM(P625:P630)</f>
        <v>0</v>
      </c>
      <c r="Q624" s="139"/>
      <c r="R624" s="140">
        <f>SUM(R625:R630)</f>
        <v>0</v>
      </c>
      <c r="S624" s="139"/>
      <c r="T624" s="141">
        <f>SUM(T625:T630)</f>
        <v>0</v>
      </c>
      <c r="AR624" s="134" t="s">
        <v>179</v>
      </c>
      <c r="AT624" s="142" t="s">
        <v>66</v>
      </c>
      <c r="AU624" s="142" t="s">
        <v>75</v>
      </c>
      <c r="AY624" s="134" t="s">
        <v>154</v>
      </c>
      <c r="BK624" s="143">
        <f>SUM(BK625:BK630)</f>
        <v>0</v>
      </c>
    </row>
    <row r="625" spans="2:65" s="1" customFormat="1" ht="16.5" customHeight="1">
      <c r="B625" s="146"/>
      <c r="C625" s="147" t="s">
        <v>768</v>
      </c>
      <c r="D625" s="147" t="s">
        <v>156</v>
      </c>
      <c r="E625" s="148" t="s">
        <v>769</v>
      </c>
      <c r="F625" s="149" t="s">
        <v>770</v>
      </c>
      <c r="G625" s="150" t="s">
        <v>771</v>
      </c>
      <c r="H625" s="151">
        <v>1</v>
      </c>
      <c r="I625" s="152"/>
      <c r="J625" s="153">
        <f>ROUND(I625*H625,2)</f>
        <v>0</v>
      </c>
      <c r="K625" s="149" t="s">
        <v>1</v>
      </c>
      <c r="L625" s="30"/>
      <c r="M625" s="154" t="s">
        <v>1</v>
      </c>
      <c r="N625" s="155" t="s">
        <v>38</v>
      </c>
      <c r="O625" s="49"/>
      <c r="P625" s="156">
        <f>O625*H625</f>
        <v>0</v>
      </c>
      <c r="Q625" s="156">
        <v>0</v>
      </c>
      <c r="R625" s="156">
        <f>Q625*H625</f>
        <v>0</v>
      </c>
      <c r="S625" s="156">
        <v>0</v>
      </c>
      <c r="T625" s="157">
        <f>S625*H625</f>
        <v>0</v>
      </c>
      <c r="AR625" s="16" t="s">
        <v>772</v>
      </c>
      <c r="AT625" s="16" t="s">
        <v>156</v>
      </c>
      <c r="AU625" s="16" t="s">
        <v>77</v>
      </c>
      <c r="AY625" s="16" t="s">
        <v>154</v>
      </c>
      <c r="BE625" s="158">
        <f>IF(N625="základní",J625,0)</f>
        <v>0</v>
      </c>
      <c r="BF625" s="158">
        <f>IF(N625="snížená",J625,0)</f>
        <v>0</v>
      </c>
      <c r="BG625" s="158">
        <f>IF(N625="zákl. přenesená",J625,0)</f>
        <v>0</v>
      </c>
      <c r="BH625" s="158">
        <f>IF(N625="sníž. přenesená",J625,0)</f>
        <v>0</v>
      </c>
      <c r="BI625" s="158">
        <f>IF(N625="nulová",J625,0)</f>
        <v>0</v>
      </c>
      <c r="BJ625" s="16" t="s">
        <v>75</v>
      </c>
      <c r="BK625" s="158">
        <f>ROUND(I625*H625,2)</f>
        <v>0</v>
      </c>
      <c r="BL625" s="16" t="s">
        <v>772</v>
      </c>
      <c r="BM625" s="16" t="s">
        <v>773</v>
      </c>
    </row>
    <row r="626" spans="2:65" s="1" customFormat="1" ht="16.5" customHeight="1">
      <c r="B626" s="146"/>
      <c r="C626" s="147" t="s">
        <v>774</v>
      </c>
      <c r="D626" s="147" t="s">
        <v>156</v>
      </c>
      <c r="E626" s="148" t="s">
        <v>775</v>
      </c>
      <c r="F626" s="149" t="s">
        <v>776</v>
      </c>
      <c r="G626" s="150" t="s">
        <v>279</v>
      </c>
      <c r="H626" s="151">
        <v>1</v>
      </c>
      <c r="I626" s="152"/>
      <c r="J626" s="153">
        <f>ROUND(I626*H626,2)</f>
        <v>0</v>
      </c>
      <c r="K626" s="149" t="s">
        <v>777</v>
      </c>
      <c r="L626" s="30"/>
      <c r="M626" s="154" t="s">
        <v>1</v>
      </c>
      <c r="N626" s="155" t="s">
        <v>38</v>
      </c>
      <c r="O626" s="49"/>
      <c r="P626" s="156">
        <f>O626*H626</f>
        <v>0</v>
      </c>
      <c r="Q626" s="156">
        <v>0</v>
      </c>
      <c r="R626" s="156">
        <f>Q626*H626</f>
        <v>0</v>
      </c>
      <c r="S626" s="156">
        <v>0</v>
      </c>
      <c r="T626" s="157">
        <f>S626*H626</f>
        <v>0</v>
      </c>
      <c r="AR626" s="16" t="s">
        <v>772</v>
      </c>
      <c r="AT626" s="16" t="s">
        <v>156</v>
      </c>
      <c r="AU626" s="16" t="s">
        <v>77</v>
      </c>
      <c r="AY626" s="16" t="s">
        <v>154</v>
      </c>
      <c r="BE626" s="158">
        <f>IF(N626="základní",J626,0)</f>
        <v>0</v>
      </c>
      <c r="BF626" s="158">
        <f>IF(N626="snížená",J626,0)</f>
        <v>0</v>
      </c>
      <c r="BG626" s="158">
        <f>IF(N626="zákl. přenesená",J626,0)</f>
        <v>0</v>
      </c>
      <c r="BH626" s="158">
        <f>IF(N626="sníž. přenesená",J626,0)</f>
        <v>0</v>
      </c>
      <c r="BI626" s="158">
        <f>IF(N626="nulová",J626,0)</f>
        <v>0</v>
      </c>
      <c r="BJ626" s="16" t="s">
        <v>75</v>
      </c>
      <c r="BK626" s="158">
        <f>ROUND(I626*H626,2)</f>
        <v>0</v>
      </c>
      <c r="BL626" s="16" t="s">
        <v>772</v>
      </c>
      <c r="BM626" s="16" t="s">
        <v>778</v>
      </c>
    </row>
    <row r="627" spans="2:65" s="12" customFormat="1" ht="10.199999999999999">
      <c r="B627" s="159"/>
      <c r="D627" s="160" t="s">
        <v>172</v>
      </c>
      <c r="E627" s="161" t="s">
        <v>1</v>
      </c>
      <c r="F627" s="162" t="s">
        <v>779</v>
      </c>
      <c r="H627" s="161" t="s">
        <v>1</v>
      </c>
      <c r="I627" s="163"/>
      <c r="L627" s="159"/>
      <c r="M627" s="164"/>
      <c r="N627" s="165"/>
      <c r="O627" s="165"/>
      <c r="P627" s="165"/>
      <c r="Q627" s="165"/>
      <c r="R627" s="165"/>
      <c r="S627" s="165"/>
      <c r="T627" s="166"/>
      <c r="AT627" s="161" t="s">
        <v>172</v>
      </c>
      <c r="AU627" s="161" t="s">
        <v>77</v>
      </c>
      <c r="AV627" s="12" t="s">
        <v>75</v>
      </c>
      <c r="AW627" s="12" t="s">
        <v>30</v>
      </c>
      <c r="AX627" s="12" t="s">
        <v>67</v>
      </c>
      <c r="AY627" s="161" t="s">
        <v>154</v>
      </c>
    </row>
    <row r="628" spans="2:65" s="13" customFormat="1" ht="10.199999999999999">
      <c r="B628" s="167"/>
      <c r="D628" s="160" t="s">
        <v>172</v>
      </c>
      <c r="E628" s="168" t="s">
        <v>1</v>
      </c>
      <c r="F628" s="169" t="s">
        <v>75</v>
      </c>
      <c r="H628" s="170">
        <v>1</v>
      </c>
      <c r="I628" s="171"/>
      <c r="L628" s="167"/>
      <c r="M628" s="172"/>
      <c r="N628" s="173"/>
      <c r="O628" s="173"/>
      <c r="P628" s="173"/>
      <c r="Q628" s="173"/>
      <c r="R628" s="173"/>
      <c r="S628" s="173"/>
      <c r="T628" s="174"/>
      <c r="AT628" s="168" t="s">
        <v>172</v>
      </c>
      <c r="AU628" s="168" t="s">
        <v>77</v>
      </c>
      <c r="AV628" s="13" t="s">
        <v>77</v>
      </c>
      <c r="AW628" s="13" t="s">
        <v>30</v>
      </c>
      <c r="AX628" s="13" t="s">
        <v>67</v>
      </c>
      <c r="AY628" s="168" t="s">
        <v>154</v>
      </c>
    </row>
    <row r="629" spans="2:65" s="14" customFormat="1" ht="10.199999999999999">
      <c r="B629" s="175"/>
      <c r="D629" s="160" t="s">
        <v>172</v>
      </c>
      <c r="E629" s="176" t="s">
        <v>1</v>
      </c>
      <c r="F629" s="177" t="s">
        <v>175</v>
      </c>
      <c r="H629" s="178">
        <v>1</v>
      </c>
      <c r="I629" s="179"/>
      <c r="L629" s="175"/>
      <c r="M629" s="180"/>
      <c r="N629" s="181"/>
      <c r="O629" s="181"/>
      <c r="P629" s="181"/>
      <c r="Q629" s="181"/>
      <c r="R629" s="181"/>
      <c r="S629" s="181"/>
      <c r="T629" s="182"/>
      <c r="AT629" s="176" t="s">
        <v>172</v>
      </c>
      <c r="AU629" s="176" t="s">
        <v>77</v>
      </c>
      <c r="AV629" s="14" t="s">
        <v>161</v>
      </c>
      <c r="AW629" s="14" t="s">
        <v>30</v>
      </c>
      <c r="AX629" s="14" t="s">
        <v>75</v>
      </c>
      <c r="AY629" s="176" t="s">
        <v>154</v>
      </c>
    </row>
    <row r="630" spans="2:65" s="1" customFormat="1" ht="16.5" customHeight="1">
      <c r="B630" s="146"/>
      <c r="C630" s="147" t="s">
        <v>780</v>
      </c>
      <c r="D630" s="147" t="s">
        <v>156</v>
      </c>
      <c r="E630" s="148" t="s">
        <v>781</v>
      </c>
      <c r="F630" s="149" t="s">
        <v>782</v>
      </c>
      <c r="G630" s="150" t="s">
        <v>279</v>
      </c>
      <c r="H630" s="151">
        <v>1</v>
      </c>
      <c r="I630" s="152"/>
      <c r="J630" s="153">
        <f>ROUND(I630*H630,2)</f>
        <v>0</v>
      </c>
      <c r="K630" s="149" t="s">
        <v>783</v>
      </c>
      <c r="L630" s="30"/>
      <c r="M630" s="154" t="s">
        <v>1</v>
      </c>
      <c r="N630" s="155" t="s">
        <v>38</v>
      </c>
      <c r="O630" s="49"/>
      <c r="P630" s="156">
        <f>O630*H630</f>
        <v>0</v>
      </c>
      <c r="Q630" s="156">
        <v>0</v>
      </c>
      <c r="R630" s="156">
        <f>Q630*H630</f>
        <v>0</v>
      </c>
      <c r="S630" s="156">
        <v>0</v>
      </c>
      <c r="T630" s="157">
        <f>S630*H630</f>
        <v>0</v>
      </c>
      <c r="AR630" s="16" t="s">
        <v>772</v>
      </c>
      <c r="AT630" s="16" t="s">
        <v>156</v>
      </c>
      <c r="AU630" s="16" t="s">
        <v>77</v>
      </c>
      <c r="AY630" s="16" t="s">
        <v>154</v>
      </c>
      <c r="BE630" s="158">
        <f>IF(N630="základní",J630,0)</f>
        <v>0</v>
      </c>
      <c r="BF630" s="158">
        <f>IF(N630="snížená",J630,0)</f>
        <v>0</v>
      </c>
      <c r="BG630" s="158">
        <f>IF(N630="zákl. přenesená",J630,0)</f>
        <v>0</v>
      </c>
      <c r="BH630" s="158">
        <f>IF(N630="sníž. přenesená",J630,0)</f>
        <v>0</v>
      </c>
      <c r="BI630" s="158">
        <f>IF(N630="nulová",J630,0)</f>
        <v>0</v>
      </c>
      <c r="BJ630" s="16" t="s">
        <v>75</v>
      </c>
      <c r="BK630" s="158">
        <f>ROUND(I630*H630,2)</f>
        <v>0</v>
      </c>
      <c r="BL630" s="16" t="s">
        <v>772</v>
      </c>
      <c r="BM630" s="16" t="s">
        <v>784</v>
      </c>
    </row>
    <row r="631" spans="2:65" s="11" customFormat="1" ht="22.8" customHeight="1">
      <c r="B631" s="133"/>
      <c r="D631" s="134" t="s">
        <v>66</v>
      </c>
      <c r="E631" s="144" t="s">
        <v>785</v>
      </c>
      <c r="F631" s="144" t="s">
        <v>786</v>
      </c>
      <c r="I631" s="136"/>
      <c r="J631" s="145">
        <f>BK631</f>
        <v>0</v>
      </c>
      <c r="L631" s="133"/>
      <c r="M631" s="138"/>
      <c r="N631" s="139"/>
      <c r="O631" s="139"/>
      <c r="P631" s="140">
        <f>SUM(P632:P640)</f>
        <v>0</v>
      </c>
      <c r="Q631" s="139"/>
      <c r="R631" s="140">
        <f>SUM(R632:R640)</f>
        <v>0</v>
      </c>
      <c r="S631" s="139"/>
      <c r="T631" s="141">
        <f>SUM(T632:T640)</f>
        <v>0</v>
      </c>
      <c r="AR631" s="134" t="s">
        <v>179</v>
      </c>
      <c r="AT631" s="142" t="s">
        <v>66</v>
      </c>
      <c r="AU631" s="142" t="s">
        <v>75</v>
      </c>
      <c r="AY631" s="134" t="s">
        <v>154</v>
      </c>
      <c r="BK631" s="143">
        <f>SUM(BK632:BK640)</f>
        <v>0</v>
      </c>
    </row>
    <row r="632" spans="2:65" s="1" customFormat="1" ht="16.5" customHeight="1">
      <c r="B632" s="146"/>
      <c r="C632" s="147" t="s">
        <v>787</v>
      </c>
      <c r="D632" s="147" t="s">
        <v>156</v>
      </c>
      <c r="E632" s="148" t="s">
        <v>788</v>
      </c>
      <c r="F632" s="149" t="s">
        <v>789</v>
      </c>
      <c r="G632" s="150" t="s">
        <v>279</v>
      </c>
      <c r="H632" s="151">
        <v>1</v>
      </c>
      <c r="I632" s="152"/>
      <c r="J632" s="153">
        <f>ROUND(I632*H632,2)</f>
        <v>0</v>
      </c>
      <c r="K632" s="149" t="s">
        <v>783</v>
      </c>
      <c r="L632" s="30"/>
      <c r="M632" s="154" t="s">
        <v>1</v>
      </c>
      <c r="N632" s="155" t="s">
        <v>38</v>
      </c>
      <c r="O632" s="49"/>
      <c r="P632" s="156">
        <f>O632*H632</f>
        <v>0</v>
      </c>
      <c r="Q632" s="156">
        <v>0</v>
      </c>
      <c r="R632" s="156">
        <f>Q632*H632</f>
        <v>0</v>
      </c>
      <c r="S632" s="156">
        <v>0</v>
      </c>
      <c r="T632" s="157">
        <f>S632*H632</f>
        <v>0</v>
      </c>
      <c r="AR632" s="16" t="s">
        <v>772</v>
      </c>
      <c r="AT632" s="16" t="s">
        <v>156</v>
      </c>
      <c r="AU632" s="16" t="s">
        <v>77</v>
      </c>
      <c r="AY632" s="16" t="s">
        <v>154</v>
      </c>
      <c r="BE632" s="158">
        <f>IF(N632="základní",J632,0)</f>
        <v>0</v>
      </c>
      <c r="BF632" s="158">
        <f>IF(N632="snížená",J632,0)</f>
        <v>0</v>
      </c>
      <c r="BG632" s="158">
        <f>IF(N632="zákl. přenesená",J632,0)</f>
        <v>0</v>
      </c>
      <c r="BH632" s="158">
        <f>IF(N632="sníž. přenesená",J632,0)</f>
        <v>0</v>
      </c>
      <c r="BI632" s="158">
        <f>IF(N632="nulová",J632,0)</f>
        <v>0</v>
      </c>
      <c r="BJ632" s="16" t="s">
        <v>75</v>
      </c>
      <c r="BK632" s="158">
        <f>ROUND(I632*H632,2)</f>
        <v>0</v>
      </c>
      <c r="BL632" s="16" t="s">
        <v>772</v>
      </c>
      <c r="BM632" s="16" t="s">
        <v>790</v>
      </c>
    </row>
    <row r="633" spans="2:65" s="12" customFormat="1" ht="10.199999999999999">
      <c r="B633" s="159"/>
      <c r="D633" s="160" t="s">
        <v>172</v>
      </c>
      <c r="E633" s="161" t="s">
        <v>1</v>
      </c>
      <c r="F633" s="162" t="s">
        <v>791</v>
      </c>
      <c r="H633" s="161" t="s">
        <v>1</v>
      </c>
      <c r="I633" s="163"/>
      <c r="L633" s="159"/>
      <c r="M633" s="164"/>
      <c r="N633" s="165"/>
      <c r="O633" s="165"/>
      <c r="P633" s="165"/>
      <c r="Q633" s="165"/>
      <c r="R633" s="165"/>
      <c r="S633" s="165"/>
      <c r="T633" s="166"/>
      <c r="AT633" s="161" t="s">
        <v>172</v>
      </c>
      <c r="AU633" s="161" t="s">
        <v>77</v>
      </c>
      <c r="AV633" s="12" t="s">
        <v>75</v>
      </c>
      <c r="AW633" s="12" t="s">
        <v>30</v>
      </c>
      <c r="AX633" s="12" t="s">
        <v>67</v>
      </c>
      <c r="AY633" s="161" t="s">
        <v>154</v>
      </c>
    </row>
    <row r="634" spans="2:65" s="13" customFormat="1" ht="10.199999999999999">
      <c r="B634" s="167"/>
      <c r="D634" s="160" t="s">
        <v>172</v>
      </c>
      <c r="E634" s="168" t="s">
        <v>1</v>
      </c>
      <c r="F634" s="169" t="s">
        <v>75</v>
      </c>
      <c r="H634" s="170">
        <v>1</v>
      </c>
      <c r="I634" s="171"/>
      <c r="L634" s="167"/>
      <c r="M634" s="172"/>
      <c r="N634" s="173"/>
      <c r="O634" s="173"/>
      <c r="P634" s="173"/>
      <c r="Q634" s="173"/>
      <c r="R634" s="173"/>
      <c r="S634" s="173"/>
      <c r="T634" s="174"/>
      <c r="AT634" s="168" t="s">
        <v>172</v>
      </c>
      <c r="AU634" s="168" t="s">
        <v>77</v>
      </c>
      <c r="AV634" s="13" t="s">
        <v>77</v>
      </c>
      <c r="AW634" s="13" t="s">
        <v>30</v>
      </c>
      <c r="AX634" s="13" t="s">
        <v>67</v>
      </c>
      <c r="AY634" s="168" t="s">
        <v>154</v>
      </c>
    </row>
    <row r="635" spans="2:65" s="14" customFormat="1" ht="10.199999999999999">
      <c r="B635" s="175"/>
      <c r="D635" s="160" t="s">
        <v>172</v>
      </c>
      <c r="E635" s="176" t="s">
        <v>1</v>
      </c>
      <c r="F635" s="177" t="s">
        <v>175</v>
      </c>
      <c r="H635" s="178">
        <v>1</v>
      </c>
      <c r="I635" s="179"/>
      <c r="L635" s="175"/>
      <c r="M635" s="180"/>
      <c r="N635" s="181"/>
      <c r="O635" s="181"/>
      <c r="P635" s="181"/>
      <c r="Q635" s="181"/>
      <c r="R635" s="181"/>
      <c r="S635" s="181"/>
      <c r="T635" s="182"/>
      <c r="AT635" s="176" t="s">
        <v>172</v>
      </c>
      <c r="AU635" s="176" t="s">
        <v>77</v>
      </c>
      <c r="AV635" s="14" t="s">
        <v>161</v>
      </c>
      <c r="AW635" s="14" t="s">
        <v>30</v>
      </c>
      <c r="AX635" s="14" t="s">
        <v>75</v>
      </c>
      <c r="AY635" s="176" t="s">
        <v>154</v>
      </c>
    </row>
    <row r="636" spans="2:65" s="1" customFormat="1" ht="16.5" customHeight="1">
      <c r="B636" s="146"/>
      <c r="C636" s="147" t="s">
        <v>792</v>
      </c>
      <c r="D636" s="147" t="s">
        <v>156</v>
      </c>
      <c r="E636" s="148" t="s">
        <v>793</v>
      </c>
      <c r="F636" s="149" t="s">
        <v>794</v>
      </c>
      <c r="G636" s="150" t="s">
        <v>279</v>
      </c>
      <c r="H636" s="151">
        <v>1</v>
      </c>
      <c r="I636" s="152"/>
      <c r="J636" s="153">
        <f>ROUND(I636*H636,2)</f>
        <v>0</v>
      </c>
      <c r="K636" s="149" t="s">
        <v>1</v>
      </c>
      <c r="L636" s="30"/>
      <c r="M636" s="154" t="s">
        <v>1</v>
      </c>
      <c r="N636" s="155" t="s">
        <v>38</v>
      </c>
      <c r="O636" s="49"/>
      <c r="P636" s="156">
        <f>O636*H636</f>
        <v>0</v>
      </c>
      <c r="Q636" s="156">
        <v>0</v>
      </c>
      <c r="R636" s="156">
        <f>Q636*H636</f>
        <v>0</v>
      </c>
      <c r="S636" s="156">
        <v>0</v>
      </c>
      <c r="T636" s="157">
        <f>S636*H636</f>
        <v>0</v>
      </c>
      <c r="AR636" s="16" t="s">
        <v>772</v>
      </c>
      <c r="AT636" s="16" t="s">
        <v>156</v>
      </c>
      <c r="AU636" s="16" t="s">
        <v>77</v>
      </c>
      <c r="AY636" s="16" t="s">
        <v>154</v>
      </c>
      <c r="BE636" s="158">
        <f>IF(N636="základní",J636,0)</f>
        <v>0</v>
      </c>
      <c r="BF636" s="158">
        <f>IF(N636="snížená",J636,0)</f>
        <v>0</v>
      </c>
      <c r="BG636" s="158">
        <f>IF(N636="zákl. přenesená",J636,0)</f>
        <v>0</v>
      </c>
      <c r="BH636" s="158">
        <f>IF(N636="sníž. přenesená",J636,0)</f>
        <v>0</v>
      </c>
      <c r="BI636" s="158">
        <f>IF(N636="nulová",J636,0)</f>
        <v>0</v>
      </c>
      <c r="BJ636" s="16" t="s">
        <v>75</v>
      </c>
      <c r="BK636" s="158">
        <f>ROUND(I636*H636,2)</f>
        <v>0</v>
      </c>
      <c r="BL636" s="16" t="s">
        <v>772</v>
      </c>
      <c r="BM636" s="16" t="s">
        <v>795</v>
      </c>
    </row>
    <row r="637" spans="2:65" s="12" customFormat="1" ht="10.199999999999999">
      <c r="B637" s="159"/>
      <c r="D637" s="160" t="s">
        <v>172</v>
      </c>
      <c r="E637" s="161" t="s">
        <v>1</v>
      </c>
      <c r="F637" s="162" t="s">
        <v>796</v>
      </c>
      <c r="H637" s="161" t="s">
        <v>1</v>
      </c>
      <c r="I637" s="163"/>
      <c r="L637" s="159"/>
      <c r="M637" s="164"/>
      <c r="N637" s="165"/>
      <c r="O637" s="165"/>
      <c r="P637" s="165"/>
      <c r="Q637" s="165"/>
      <c r="R637" s="165"/>
      <c r="S637" s="165"/>
      <c r="T637" s="166"/>
      <c r="AT637" s="161" t="s">
        <v>172</v>
      </c>
      <c r="AU637" s="161" t="s">
        <v>77</v>
      </c>
      <c r="AV637" s="12" t="s">
        <v>75</v>
      </c>
      <c r="AW637" s="12" t="s">
        <v>30</v>
      </c>
      <c r="AX637" s="12" t="s">
        <v>67</v>
      </c>
      <c r="AY637" s="161" t="s">
        <v>154</v>
      </c>
    </row>
    <row r="638" spans="2:65" s="13" customFormat="1" ht="10.199999999999999">
      <c r="B638" s="167"/>
      <c r="D638" s="160" t="s">
        <v>172</v>
      </c>
      <c r="E638" s="168" t="s">
        <v>1</v>
      </c>
      <c r="F638" s="169" t="s">
        <v>75</v>
      </c>
      <c r="H638" s="170">
        <v>1</v>
      </c>
      <c r="I638" s="171"/>
      <c r="L638" s="167"/>
      <c r="M638" s="172"/>
      <c r="N638" s="173"/>
      <c r="O638" s="173"/>
      <c r="P638" s="173"/>
      <c r="Q638" s="173"/>
      <c r="R638" s="173"/>
      <c r="S638" s="173"/>
      <c r="T638" s="174"/>
      <c r="AT638" s="168" t="s">
        <v>172</v>
      </c>
      <c r="AU638" s="168" t="s">
        <v>77</v>
      </c>
      <c r="AV638" s="13" t="s">
        <v>77</v>
      </c>
      <c r="AW638" s="13" t="s">
        <v>30</v>
      </c>
      <c r="AX638" s="13" t="s">
        <v>67</v>
      </c>
      <c r="AY638" s="168" t="s">
        <v>154</v>
      </c>
    </row>
    <row r="639" spans="2:65" s="14" customFormat="1" ht="10.199999999999999">
      <c r="B639" s="175"/>
      <c r="D639" s="160" t="s">
        <v>172</v>
      </c>
      <c r="E639" s="176" t="s">
        <v>1</v>
      </c>
      <c r="F639" s="177" t="s">
        <v>175</v>
      </c>
      <c r="H639" s="178">
        <v>1</v>
      </c>
      <c r="I639" s="179"/>
      <c r="L639" s="175"/>
      <c r="M639" s="180"/>
      <c r="N639" s="181"/>
      <c r="O639" s="181"/>
      <c r="P639" s="181"/>
      <c r="Q639" s="181"/>
      <c r="R639" s="181"/>
      <c r="S639" s="181"/>
      <c r="T639" s="182"/>
      <c r="AT639" s="176" t="s">
        <v>172</v>
      </c>
      <c r="AU639" s="176" t="s">
        <v>77</v>
      </c>
      <c r="AV639" s="14" t="s">
        <v>161</v>
      </c>
      <c r="AW639" s="14" t="s">
        <v>30</v>
      </c>
      <c r="AX639" s="14" t="s">
        <v>75</v>
      </c>
      <c r="AY639" s="176" t="s">
        <v>154</v>
      </c>
    </row>
    <row r="640" spans="2:65" s="1" customFormat="1" ht="16.5" customHeight="1">
      <c r="B640" s="146"/>
      <c r="C640" s="147" t="s">
        <v>797</v>
      </c>
      <c r="D640" s="147" t="s">
        <v>156</v>
      </c>
      <c r="E640" s="148" t="s">
        <v>798</v>
      </c>
      <c r="F640" s="149" t="s">
        <v>799</v>
      </c>
      <c r="G640" s="150" t="s">
        <v>800</v>
      </c>
      <c r="H640" s="151">
        <v>1</v>
      </c>
      <c r="I640" s="152"/>
      <c r="J640" s="153">
        <f>ROUND(I640*H640,2)</f>
        <v>0</v>
      </c>
      <c r="K640" s="149" t="s">
        <v>160</v>
      </c>
      <c r="L640" s="30"/>
      <c r="M640" s="154" t="s">
        <v>1</v>
      </c>
      <c r="N640" s="155" t="s">
        <v>38</v>
      </c>
      <c r="O640" s="49"/>
      <c r="P640" s="156">
        <f>O640*H640</f>
        <v>0</v>
      </c>
      <c r="Q640" s="156">
        <v>0</v>
      </c>
      <c r="R640" s="156">
        <f>Q640*H640</f>
        <v>0</v>
      </c>
      <c r="S640" s="156">
        <v>0</v>
      </c>
      <c r="T640" s="157">
        <f>S640*H640</f>
        <v>0</v>
      </c>
      <c r="AR640" s="16" t="s">
        <v>772</v>
      </c>
      <c r="AT640" s="16" t="s">
        <v>156</v>
      </c>
      <c r="AU640" s="16" t="s">
        <v>77</v>
      </c>
      <c r="AY640" s="16" t="s">
        <v>154</v>
      </c>
      <c r="BE640" s="158">
        <f>IF(N640="základní",J640,0)</f>
        <v>0</v>
      </c>
      <c r="BF640" s="158">
        <f>IF(N640="snížená",J640,0)</f>
        <v>0</v>
      </c>
      <c r="BG640" s="158">
        <f>IF(N640="zákl. přenesená",J640,0)</f>
        <v>0</v>
      </c>
      <c r="BH640" s="158">
        <f>IF(N640="sníž. přenesená",J640,0)</f>
        <v>0</v>
      </c>
      <c r="BI640" s="158">
        <f>IF(N640="nulová",J640,0)</f>
        <v>0</v>
      </c>
      <c r="BJ640" s="16" t="s">
        <v>75</v>
      </c>
      <c r="BK640" s="158">
        <f>ROUND(I640*H640,2)</f>
        <v>0</v>
      </c>
      <c r="BL640" s="16" t="s">
        <v>772</v>
      </c>
      <c r="BM640" s="16" t="s">
        <v>801</v>
      </c>
    </row>
    <row r="641" spans="2:65" s="11" customFormat="1" ht="22.8" customHeight="1">
      <c r="B641" s="133"/>
      <c r="D641" s="134" t="s">
        <v>66</v>
      </c>
      <c r="E641" s="144" t="s">
        <v>802</v>
      </c>
      <c r="F641" s="144" t="s">
        <v>803</v>
      </c>
      <c r="I641" s="136"/>
      <c r="J641" s="145">
        <f>BK641</f>
        <v>0</v>
      </c>
      <c r="L641" s="133"/>
      <c r="M641" s="138"/>
      <c r="N641" s="139"/>
      <c r="O641" s="139"/>
      <c r="P641" s="140">
        <f>SUM(P642:P645)</f>
        <v>0</v>
      </c>
      <c r="Q641" s="139"/>
      <c r="R641" s="140">
        <f>SUM(R642:R645)</f>
        <v>0</v>
      </c>
      <c r="S641" s="139"/>
      <c r="T641" s="141">
        <f>SUM(T642:T645)</f>
        <v>0</v>
      </c>
      <c r="AR641" s="134" t="s">
        <v>179</v>
      </c>
      <c r="AT641" s="142" t="s">
        <v>66</v>
      </c>
      <c r="AU641" s="142" t="s">
        <v>75</v>
      </c>
      <c r="AY641" s="134" t="s">
        <v>154</v>
      </c>
      <c r="BK641" s="143">
        <f>SUM(BK642:BK645)</f>
        <v>0</v>
      </c>
    </row>
    <row r="642" spans="2:65" s="1" customFormat="1" ht="16.5" customHeight="1">
      <c r="B642" s="146"/>
      <c r="C642" s="147" t="s">
        <v>804</v>
      </c>
      <c r="D642" s="147" t="s">
        <v>156</v>
      </c>
      <c r="E642" s="148" t="s">
        <v>805</v>
      </c>
      <c r="F642" s="149" t="s">
        <v>803</v>
      </c>
      <c r="G642" s="150" t="s">
        <v>279</v>
      </c>
      <c r="H642" s="151">
        <v>1</v>
      </c>
      <c r="I642" s="152"/>
      <c r="J642" s="153">
        <f>ROUND(I642*H642,2)</f>
        <v>0</v>
      </c>
      <c r="K642" s="149" t="s">
        <v>160</v>
      </c>
      <c r="L642" s="30"/>
      <c r="M642" s="154" t="s">
        <v>1</v>
      </c>
      <c r="N642" s="155" t="s">
        <v>38</v>
      </c>
      <c r="O642" s="49"/>
      <c r="P642" s="156">
        <f>O642*H642</f>
        <v>0</v>
      </c>
      <c r="Q642" s="156">
        <v>0</v>
      </c>
      <c r="R642" s="156">
        <f>Q642*H642</f>
        <v>0</v>
      </c>
      <c r="S642" s="156">
        <v>0</v>
      </c>
      <c r="T642" s="157">
        <f>S642*H642</f>
        <v>0</v>
      </c>
      <c r="AR642" s="16" t="s">
        <v>772</v>
      </c>
      <c r="AT642" s="16" t="s">
        <v>156</v>
      </c>
      <c r="AU642" s="16" t="s">
        <v>77</v>
      </c>
      <c r="AY642" s="16" t="s">
        <v>154</v>
      </c>
      <c r="BE642" s="158">
        <f>IF(N642="základní",J642,0)</f>
        <v>0</v>
      </c>
      <c r="BF642" s="158">
        <f>IF(N642="snížená",J642,0)</f>
        <v>0</v>
      </c>
      <c r="BG642" s="158">
        <f>IF(N642="zákl. přenesená",J642,0)</f>
        <v>0</v>
      </c>
      <c r="BH642" s="158">
        <f>IF(N642="sníž. přenesená",J642,0)</f>
        <v>0</v>
      </c>
      <c r="BI642" s="158">
        <f>IF(N642="nulová",J642,0)</f>
        <v>0</v>
      </c>
      <c r="BJ642" s="16" t="s">
        <v>75</v>
      </c>
      <c r="BK642" s="158">
        <f>ROUND(I642*H642,2)</f>
        <v>0</v>
      </c>
      <c r="BL642" s="16" t="s">
        <v>772</v>
      </c>
      <c r="BM642" s="16" t="s">
        <v>806</v>
      </c>
    </row>
    <row r="643" spans="2:65" s="12" customFormat="1" ht="10.199999999999999">
      <c r="B643" s="159"/>
      <c r="D643" s="160" t="s">
        <v>172</v>
      </c>
      <c r="E643" s="161" t="s">
        <v>1</v>
      </c>
      <c r="F643" s="162" t="s">
        <v>807</v>
      </c>
      <c r="H643" s="161" t="s">
        <v>1</v>
      </c>
      <c r="I643" s="163"/>
      <c r="L643" s="159"/>
      <c r="M643" s="164"/>
      <c r="N643" s="165"/>
      <c r="O643" s="165"/>
      <c r="P643" s="165"/>
      <c r="Q643" s="165"/>
      <c r="R643" s="165"/>
      <c r="S643" s="165"/>
      <c r="T643" s="166"/>
      <c r="AT643" s="161" t="s">
        <v>172</v>
      </c>
      <c r="AU643" s="161" t="s">
        <v>77</v>
      </c>
      <c r="AV643" s="12" t="s">
        <v>75</v>
      </c>
      <c r="AW643" s="12" t="s">
        <v>30</v>
      </c>
      <c r="AX643" s="12" t="s">
        <v>67</v>
      </c>
      <c r="AY643" s="161" t="s">
        <v>154</v>
      </c>
    </row>
    <row r="644" spans="2:65" s="13" customFormat="1" ht="10.199999999999999">
      <c r="B644" s="167"/>
      <c r="D644" s="160" t="s">
        <v>172</v>
      </c>
      <c r="E644" s="168" t="s">
        <v>1</v>
      </c>
      <c r="F644" s="169" t="s">
        <v>75</v>
      </c>
      <c r="H644" s="170">
        <v>1</v>
      </c>
      <c r="I644" s="171"/>
      <c r="L644" s="167"/>
      <c r="M644" s="172"/>
      <c r="N644" s="173"/>
      <c r="O644" s="173"/>
      <c r="P644" s="173"/>
      <c r="Q644" s="173"/>
      <c r="R644" s="173"/>
      <c r="S644" s="173"/>
      <c r="T644" s="174"/>
      <c r="AT644" s="168" t="s">
        <v>172</v>
      </c>
      <c r="AU644" s="168" t="s">
        <v>77</v>
      </c>
      <c r="AV644" s="13" t="s">
        <v>77</v>
      </c>
      <c r="AW644" s="13" t="s">
        <v>30</v>
      </c>
      <c r="AX644" s="13" t="s">
        <v>67</v>
      </c>
      <c r="AY644" s="168" t="s">
        <v>154</v>
      </c>
    </row>
    <row r="645" spans="2:65" s="14" customFormat="1" ht="10.199999999999999">
      <c r="B645" s="175"/>
      <c r="D645" s="160" t="s">
        <v>172</v>
      </c>
      <c r="E645" s="176" t="s">
        <v>1</v>
      </c>
      <c r="F645" s="177" t="s">
        <v>175</v>
      </c>
      <c r="H645" s="178">
        <v>1</v>
      </c>
      <c r="I645" s="179"/>
      <c r="L645" s="175"/>
      <c r="M645" s="193"/>
      <c r="N645" s="194"/>
      <c r="O645" s="194"/>
      <c r="P645" s="194"/>
      <c r="Q645" s="194"/>
      <c r="R645" s="194"/>
      <c r="S645" s="194"/>
      <c r="T645" s="195"/>
      <c r="AT645" s="176" t="s">
        <v>172</v>
      </c>
      <c r="AU645" s="176" t="s">
        <v>77</v>
      </c>
      <c r="AV645" s="14" t="s">
        <v>161</v>
      </c>
      <c r="AW645" s="14" t="s">
        <v>30</v>
      </c>
      <c r="AX645" s="14" t="s">
        <v>75</v>
      </c>
      <c r="AY645" s="176" t="s">
        <v>154</v>
      </c>
    </row>
    <row r="646" spans="2:65" s="1" customFormat="1" ht="6.9" customHeight="1">
      <c r="B646" s="39"/>
      <c r="C646" s="40"/>
      <c r="D646" s="40"/>
      <c r="E646" s="40"/>
      <c r="F646" s="40"/>
      <c r="G646" s="40"/>
      <c r="H646" s="40"/>
      <c r="I646" s="107"/>
      <c r="J646" s="40"/>
      <c r="K646" s="40"/>
      <c r="L646" s="30"/>
    </row>
  </sheetData>
  <autoFilter ref="C101:K645"/>
  <mergeCells count="9">
    <mergeCell ref="E50:H50"/>
    <mergeCell ref="E92:H92"/>
    <mergeCell ref="E94:H9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98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89" customWidth="1"/>
    <col min="10" max="10" width="23.42578125" customWidth="1"/>
    <col min="11" max="11" width="15.425781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5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80</v>
      </c>
    </row>
    <row r="3" spans="2:46" ht="6.9" customHeight="1">
      <c r="B3" s="17"/>
      <c r="C3" s="18"/>
      <c r="D3" s="18"/>
      <c r="E3" s="18"/>
      <c r="F3" s="18"/>
      <c r="G3" s="18"/>
      <c r="H3" s="18"/>
      <c r="I3" s="90"/>
      <c r="J3" s="18"/>
      <c r="K3" s="18"/>
      <c r="L3" s="19"/>
      <c r="AT3" s="16" t="s">
        <v>77</v>
      </c>
    </row>
    <row r="4" spans="2:46" ht="24.9" customHeight="1">
      <c r="B4" s="19"/>
      <c r="D4" s="20" t="s">
        <v>107</v>
      </c>
      <c r="L4" s="19"/>
      <c r="M4" s="21" t="s">
        <v>10</v>
      </c>
      <c r="AT4" s="16" t="s">
        <v>3</v>
      </c>
    </row>
    <row r="5" spans="2:46" ht="6.9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47" t="str">
        <f>'Rekapitulace stavby'!K6</f>
        <v>Hala Klimeška - III. etapa</v>
      </c>
      <c r="F7" s="248"/>
      <c r="G7" s="248"/>
      <c r="H7" s="248"/>
      <c r="L7" s="19"/>
    </row>
    <row r="8" spans="2:46" s="1" customFormat="1" ht="12" customHeight="1">
      <c r="B8" s="30"/>
      <c r="D8" s="25" t="s">
        <v>108</v>
      </c>
      <c r="I8" s="91"/>
      <c r="L8" s="30"/>
    </row>
    <row r="9" spans="2:46" s="1" customFormat="1" ht="36.9" customHeight="1">
      <c r="B9" s="30"/>
      <c r="E9" s="223" t="s">
        <v>808</v>
      </c>
      <c r="F9" s="222"/>
      <c r="G9" s="222"/>
      <c r="H9" s="222"/>
      <c r="I9" s="91"/>
      <c r="L9" s="30"/>
    </row>
    <row r="10" spans="2:46" s="1" customFormat="1" ht="10.199999999999999">
      <c r="B10" s="30"/>
      <c r="I10" s="91"/>
      <c r="L10" s="30"/>
    </row>
    <row r="11" spans="2:46" s="1" customFormat="1" ht="12" customHeight="1">
      <c r="B11" s="30"/>
      <c r="D11" s="25" t="s">
        <v>18</v>
      </c>
      <c r="F11" s="16" t="s">
        <v>1</v>
      </c>
      <c r="I11" s="92" t="s">
        <v>19</v>
      </c>
      <c r="J11" s="16" t="s">
        <v>1</v>
      </c>
      <c r="L11" s="30"/>
    </row>
    <row r="12" spans="2:46" s="1" customFormat="1" ht="12" customHeight="1">
      <c r="B12" s="30"/>
      <c r="D12" s="25" t="s">
        <v>20</v>
      </c>
      <c r="F12" s="16" t="s">
        <v>809</v>
      </c>
      <c r="I12" s="92" t="s">
        <v>22</v>
      </c>
      <c r="J12" s="46" t="str">
        <f>'Rekapitulace stavby'!AN8</f>
        <v>17. 6. 2018</v>
      </c>
      <c r="L12" s="30"/>
    </row>
    <row r="13" spans="2:46" s="1" customFormat="1" ht="10.8" customHeight="1">
      <c r="B13" s="30"/>
      <c r="I13" s="91"/>
      <c r="L13" s="30"/>
    </row>
    <row r="14" spans="2:46" s="1" customFormat="1" ht="12" customHeight="1">
      <c r="B14" s="30"/>
      <c r="D14" s="25" t="s">
        <v>24</v>
      </c>
      <c r="I14" s="92" t="s">
        <v>25</v>
      </c>
      <c r="J14" s="16" t="str">
        <f>IF('Rekapitulace stavby'!AN10="","",'Rekapitulace stavby'!AN10)</f>
        <v/>
      </c>
      <c r="L14" s="30"/>
    </row>
    <row r="15" spans="2:46" s="1" customFormat="1" ht="18" customHeight="1">
      <c r="B15" s="30"/>
      <c r="E15" s="16" t="str">
        <f>IF('Rekapitulace stavby'!E11="","",'Rekapitulace stavby'!E11)</f>
        <v xml:space="preserve"> </v>
      </c>
      <c r="I15" s="92" t="s">
        <v>26</v>
      </c>
      <c r="J15" s="16" t="str">
        <f>IF('Rekapitulace stavby'!AN11="","",'Rekapitulace stavby'!AN11)</f>
        <v/>
      </c>
      <c r="L15" s="30"/>
    </row>
    <row r="16" spans="2:46" s="1" customFormat="1" ht="6.9" customHeight="1">
      <c r="B16" s="30"/>
      <c r="I16" s="91"/>
      <c r="L16" s="30"/>
    </row>
    <row r="17" spans="2:12" s="1" customFormat="1" ht="12" customHeight="1">
      <c r="B17" s="30"/>
      <c r="D17" s="25" t="s">
        <v>27</v>
      </c>
      <c r="I17" s="92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49" t="str">
        <f>'Rekapitulace stavby'!E14</f>
        <v>Vyplň údaj</v>
      </c>
      <c r="F18" s="226"/>
      <c r="G18" s="226"/>
      <c r="H18" s="226"/>
      <c r="I18" s="92" t="s">
        <v>26</v>
      </c>
      <c r="J18" s="26" t="str">
        <f>'Rekapitulace stavby'!AN14</f>
        <v>Vyplň údaj</v>
      </c>
      <c r="L18" s="30"/>
    </row>
    <row r="19" spans="2:12" s="1" customFormat="1" ht="6.9" customHeight="1">
      <c r="B19" s="30"/>
      <c r="I19" s="91"/>
      <c r="L19" s="30"/>
    </row>
    <row r="20" spans="2:12" s="1" customFormat="1" ht="12" customHeight="1">
      <c r="B20" s="30"/>
      <c r="D20" s="25" t="s">
        <v>29</v>
      </c>
      <c r="I20" s="92" t="s">
        <v>25</v>
      </c>
      <c r="J20" s="16" t="str">
        <f>IF('Rekapitulace stavby'!AN16="","",'Rekapitulace stavby'!AN16)</f>
        <v/>
      </c>
      <c r="L20" s="30"/>
    </row>
    <row r="21" spans="2:12" s="1" customFormat="1" ht="18" customHeight="1">
      <c r="B21" s="30"/>
      <c r="E21" s="16" t="str">
        <f>IF('Rekapitulace stavby'!E17="","",'Rekapitulace stavby'!E17)</f>
        <v xml:space="preserve"> </v>
      </c>
      <c r="I21" s="92" t="s">
        <v>26</v>
      </c>
      <c r="J21" s="16" t="str">
        <f>IF('Rekapitulace stavby'!AN17="","",'Rekapitulace stavby'!AN17)</f>
        <v/>
      </c>
      <c r="L21" s="30"/>
    </row>
    <row r="22" spans="2:12" s="1" customFormat="1" ht="6.9" customHeight="1">
      <c r="B22" s="30"/>
      <c r="I22" s="91"/>
      <c r="L22" s="30"/>
    </row>
    <row r="23" spans="2:12" s="1" customFormat="1" ht="12" customHeight="1">
      <c r="B23" s="30"/>
      <c r="D23" s="25" t="s">
        <v>31</v>
      </c>
      <c r="I23" s="92" t="s">
        <v>25</v>
      </c>
      <c r="J23" s="16" t="str">
        <f>IF('Rekapitulace stavby'!AN19="","",'Rekapitulace stavby'!AN19)</f>
        <v/>
      </c>
      <c r="L23" s="30"/>
    </row>
    <row r="24" spans="2:12" s="1" customFormat="1" ht="18" customHeight="1">
      <c r="B24" s="30"/>
      <c r="E24" s="16" t="str">
        <f>IF('Rekapitulace stavby'!E20="","",'Rekapitulace stavby'!E20)</f>
        <v xml:space="preserve"> </v>
      </c>
      <c r="I24" s="92" t="s">
        <v>26</v>
      </c>
      <c r="J24" s="16" t="str">
        <f>IF('Rekapitulace stavby'!AN20="","",'Rekapitulace stavby'!AN20)</f>
        <v/>
      </c>
      <c r="L24" s="30"/>
    </row>
    <row r="25" spans="2:12" s="1" customFormat="1" ht="6.9" customHeight="1">
      <c r="B25" s="30"/>
      <c r="I25" s="91"/>
      <c r="L25" s="30"/>
    </row>
    <row r="26" spans="2:12" s="1" customFormat="1" ht="12" customHeight="1">
      <c r="B26" s="30"/>
      <c r="D26" s="25" t="s">
        <v>32</v>
      </c>
      <c r="I26" s="91"/>
      <c r="L26" s="30"/>
    </row>
    <row r="27" spans="2:12" s="7" customFormat="1" ht="67.5" customHeight="1">
      <c r="B27" s="93"/>
      <c r="E27" s="230" t="s">
        <v>810</v>
      </c>
      <c r="F27" s="230"/>
      <c r="G27" s="230"/>
      <c r="H27" s="230"/>
      <c r="I27" s="94"/>
      <c r="L27" s="93"/>
    </row>
    <row r="28" spans="2:12" s="1" customFormat="1" ht="6.9" customHeight="1">
      <c r="B28" s="30"/>
      <c r="I28" s="91"/>
      <c r="L28" s="30"/>
    </row>
    <row r="29" spans="2:12" s="1" customFormat="1" ht="6.9" customHeight="1">
      <c r="B29" s="30"/>
      <c r="D29" s="47"/>
      <c r="E29" s="47"/>
      <c r="F29" s="47"/>
      <c r="G29" s="47"/>
      <c r="H29" s="47"/>
      <c r="I29" s="95"/>
      <c r="J29" s="47"/>
      <c r="K29" s="47"/>
      <c r="L29" s="30"/>
    </row>
    <row r="30" spans="2:12" s="1" customFormat="1" ht="25.35" customHeight="1">
      <c r="B30" s="30"/>
      <c r="D30" s="96" t="s">
        <v>33</v>
      </c>
      <c r="I30" s="91"/>
      <c r="J30" s="60">
        <f>ROUND(J82, 2)</f>
        <v>0</v>
      </c>
      <c r="L30" s="30"/>
    </row>
    <row r="31" spans="2:12" s="1" customFormat="1" ht="6.9" customHeight="1">
      <c r="B31" s="30"/>
      <c r="D31" s="47"/>
      <c r="E31" s="47"/>
      <c r="F31" s="47"/>
      <c r="G31" s="47"/>
      <c r="H31" s="47"/>
      <c r="I31" s="95"/>
      <c r="J31" s="47"/>
      <c r="K31" s="47"/>
      <c r="L31" s="30"/>
    </row>
    <row r="32" spans="2:12" s="1" customFormat="1" ht="14.4" customHeight="1">
      <c r="B32" s="30"/>
      <c r="F32" s="33" t="s">
        <v>35</v>
      </c>
      <c r="I32" s="97" t="s">
        <v>34</v>
      </c>
      <c r="J32" s="33" t="s">
        <v>36</v>
      </c>
      <c r="L32" s="30"/>
    </row>
    <row r="33" spans="2:12" s="1" customFormat="1" ht="14.4" customHeight="1">
      <c r="B33" s="30"/>
      <c r="D33" s="25" t="s">
        <v>37</v>
      </c>
      <c r="E33" s="25" t="s">
        <v>38</v>
      </c>
      <c r="F33" s="98">
        <f>ROUND((SUM(BE82:BE97)),  2)</f>
        <v>0</v>
      </c>
      <c r="I33" s="99">
        <v>0.21</v>
      </c>
      <c r="J33" s="98">
        <f>ROUND(((SUM(BE82:BE97))*I33),  2)</f>
        <v>0</v>
      </c>
      <c r="L33" s="30"/>
    </row>
    <row r="34" spans="2:12" s="1" customFormat="1" ht="14.4" customHeight="1">
      <c r="B34" s="30"/>
      <c r="E34" s="25" t="s">
        <v>39</v>
      </c>
      <c r="F34" s="98">
        <f>ROUND((SUM(BF82:BF97)),  2)</f>
        <v>0</v>
      </c>
      <c r="I34" s="99">
        <v>0.15</v>
      </c>
      <c r="J34" s="98">
        <f>ROUND(((SUM(BF82:BF97))*I34),  2)</f>
        <v>0</v>
      </c>
      <c r="L34" s="30"/>
    </row>
    <row r="35" spans="2:12" s="1" customFormat="1" ht="14.4" hidden="1" customHeight="1">
      <c r="B35" s="30"/>
      <c r="E35" s="25" t="s">
        <v>40</v>
      </c>
      <c r="F35" s="98">
        <f>ROUND((SUM(BG82:BG97)),  2)</f>
        <v>0</v>
      </c>
      <c r="I35" s="99">
        <v>0.21</v>
      </c>
      <c r="J35" s="98">
        <f>0</f>
        <v>0</v>
      </c>
      <c r="L35" s="30"/>
    </row>
    <row r="36" spans="2:12" s="1" customFormat="1" ht="14.4" hidden="1" customHeight="1">
      <c r="B36" s="30"/>
      <c r="E36" s="25" t="s">
        <v>41</v>
      </c>
      <c r="F36" s="98">
        <f>ROUND((SUM(BH82:BH97)),  2)</f>
        <v>0</v>
      </c>
      <c r="I36" s="99">
        <v>0.15</v>
      </c>
      <c r="J36" s="98">
        <f>0</f>
        <v>0</v>
      </c>
      <c r="L36" s="30"/>
    </row>
    <row r="37" spans="2:12" s="1" customFormat="1" ht="14.4" hidden="1" customHeight="1">
      <c r="B37" s="30"/>
      <c r="E37" s="25" t="s">
        <v>42</v>
      </c>
      <c r="F37" s="98">
        <f>ROUND((SUM(BI82:BI97)),  2)</f>
        <v>0</v>
      </c>
      <c r="I37" s="99">
        <v>0</v>
      </c>
      <c r="J37" s="98">
        <f>0</f>
        <v>0</v>
      </c>
      <c r="L37" s="30"/>
    </row>
    <row r="38" spans="2:12" s="1" customFormat="1" ht="6.9" customHeight="1">
      <c r="B38" s="30"/>
      <c r="I38" s="91"/>
      <c r="L38" s="30"/>
    </row>
    <row r="39" spans="2:12" s="1" customFormat="1" ht="25.35" customHeight="1">
      <c r="B39" s="30"/>
      <c r="C39" s="100"/>
      <c r="D39" s="101" t="s">
        <v>43</v>
      </c>
      <c r="E39" s="51"/>
      <c r="F39" s="51"/>
      <c r="G39" s="102" t="s">
        <v>44</v>
      </c>
      <c r="H39" s="103" t="s">
        <v>45</v>
      </c>
      <c r="I39" s="104"/>
      <c r="J39" s="105">
        <f>SUM(J30:J37)</f>
        <v>0</v>
      </c>
      <c r="K39" s="106"/>
      <c r="L39" s="30"/>
    </row>
    <row r="40" spans="2:12" s="1" customFormat="1" ht="14.4" customHeight="1">
      <c r="B40" s="39"/>
      <c r="C40" s="40"/>
      <c r="D40" s="40"/>
      <c r="E40" s="40"/>
      <c r="F40" s="40"/>
      <c r="G40" s="40"/>
      <c r="H40" s="40"/>
      <c r="I40" s="107"/>
      <c r="J40" s="40"/>
      <c r="K40" s="40"/>
      <c r="L40" s="30"/>
    </row>
    <row r="44" spans="2:12" s="1" customFormat="1" ht="6.9" customHeight="1">
      <c r="B44" s="41"/>
      <c r="C44" s="42"/>
      <c r="D44" s="42"/>
      <c r="E44" s="42"/>
      <c r="F44" s="42"/>
      <c r="G44" s="42"/>
      <c r="H44" s="42"/>
      <c r="I44" s="108"/>
      <c r="J44" s="42"/>
      <c r="K44" s="42"/>
      <c r="L44" s="30"/>
    </row>
    <row r="45" spans="2:12" s="1" customFormat="1" ht="24.9" customHeight="1">
      <c r="B45" s="30"/>
      <c r="C45" s="20" t="s">
        <v>111</v>
      </c>
      <c r="I45" s="91"/>
      <c r="L45" s="30"/>
    </row>
    <row r="46" spans="2:12" s="1" customFormat="1" ht="6.9" customHeight="1">
      <c r="B46" s="30"/>
      <c r="I46" s="91"/>
      <c r="L46" s="30"/>
    </row>
    <row r="47" spans="2:12" s="1" customFormat="1" ht="12" customHeight="1">
      <c r="B47" s="30"/>
      <c r="C47" s="25" t="s">
        <v>16</v>
      </c>
      <c r="I47" s="91"/>
      <c r="L47" s="30"/>
    </row>
    <row r="48" spans="2:12" s="1" customFormat="1" ht="16.5" customHeight="1">
      <c r="B48" s="30"/>
      <c r="E48" s="247" t="str">
        <f>E7</f>
        <v>Hala Klimeška - III. etapa</v>
      </c>
      <c r="F48" s="248"/>
      <c r="G48" s="248"/>
      <c r="H48" s="248"/>
      <c r="I48" s="91"/>
      <c r="L48" s="30"/>
    </row>
    <row r="49" spans="2:47" s="1" customFormat="1" ht="12" customHeight="1">
      <c r="B49" s="30"/>
      <c r="C49" s="25" t="s">
        <v>108</v>
      </c>
      <c r="I49" s="91"/>
      <c r="L49" s="30"/>
    </row>
    <row r="50" spans="2:47" s="1" customFormat="1" ht="16.5" customHeight="1">
      <c r="B50" s="30"/>
      <c r="E50" s="223" t="str">
        <f>E9</f>
        <v>D04 - zdravotně technické instalace</v>
      </c>
      <c r="F50" s="222"/>
      <c r="G50" s="222"/>
      <c r="H50" s="222"/>
      <c r="I50" s="91"/>
      <c r="L50" s="30"/>
    </row>
    <row r="51" spans="2:47" s="1" customFormat="1" ht="6.9" customHeight="1">
      <c r="B51" s="30"/>
      <c r="I51" s="91"/>
      <c r="L51" s="30"/>
    </row>
    <row r="52" spans="2:47" s="1" customFormat="1" ht="12" customHeight="1">
      <c r="B52" s="30"/>
      <c r="C52" s="25" t="s">
        <v>20</v>
      </c>
      <c r="F52" s="16" t="str">
        <f>F12</f>
        <v>Kutná Hora</v>
      </c>
      <c r="I52" s="92" t="s">
        <v>22</v>
      </c>
      <c r="J52" s="46" t="str">
        <f>IF(J12="","",J12)</f>
        <v>17. 6. 2018</v>
      </c>
      <c r="L52" s="30"/>
    </row>
    <row r="53" spans="2:47" s="1" customFormat="1" ht="6.9" customHeight="1">
      <c r="B53" s="30"/>
      <c r="I53" s="91"/>
      <c r="L53" s="30"/>
    </row>
    <row r="54" spans="2:47" s="1" customFormat="1" ht="13.65" customHeight="1">
      <c r="B54" s="30"/>
      <c r="C54" s="25" t="s">
        <v>24</v>
      </c>
      <c r="F54" s="16" t="str">
        <f>E15</f>
        <v xml:space="preserve"> </v>
      </c>
      <c r="I54" s="92" t="s">
        <v>29</v>
      </c>
      <c r="J54" s="28" t="str">
        <f>E21</f>
        <v xml:space="preserve"> </v>
      </c>
      <c r="L54" s="30"/>
    </row>
    <row r="55" spans="2:47" s="1" customFormat="1" ht="13.65" customHeight="1">
      <c r="B55" s="30"/>
      <c r="C55" s="25" t="s">
        <v>27</v>
      </c>
      <c r="F55" s="16" t="str">
        <f>IF(E18="","",E18)</f>
        <v>Vyplň údaj</v>
      </c>
      <c r="I55" s="92" t="s">
        <v>31</v>
      </c>
      <c r="J55" s="28" t="str">
        <f>E24</f>
        <v xml:space="preserve"> </v>
      </c>
      <c r="L55" s="30"/>
    </row>
    <row r="56" spans="2:47" s="1" customFormat="1" ht="10.35" customHeight="1">
      <c r="B56" s="30"/>
      <c r="I56" s="91"/>
      <c r="L56" s="30"/>
    </row>
    <row r="57" spans="2:47" s="1" customFormat="1" ht="29.25" customHeight="1">
      <c r="B57" s="30"/>
      <c r="C57" s="109" t="s">
        <v>112</v>
      </c>
      <c r="D57" s="100"/>
      <c r="E57" s="100"/>
      <c r="F57" s="100"/>
      <c r="G57" s="100"/>
      <c r="H57" s="100"/>
      <c r="I57" s="110"/>
      <c r="J57" s="111" t="s">
        <v>113</v>
      </c>
      <c r="K57" s="100"/>
      <c r="L57" s="30"/>
    </row>
    <row r="58" spans="2:47" s="1" customFormat="1" ht="10.35" customHeight="1">
      <c r="B58" s="30"/>
      <c r="I58" s="91"/>
      <c r="L58" s="30"/>
    </row>
    <row r="59" spans="2:47" s="1" customFormat="1" ht="22.8" customHeight="1">
      <c r="B59" s="30"/>
      <c r="C59" s="112" t="s">
        <v>114</v>
      </c>
      <c r="I59" s="91"/>
      <c r="J59" s="60">
        <f>J82</f>
        <v>0</v>
      </c>
      <c r="L59" s="30"/>
      <c r="AU59" s="16" t="s">
        <v>115</v>
      </c>
    </row>
    <row r="60" spans="2:47" s="8" customFormat="1" ht="24.9" customHeight="1">
      <c r="B60" s="113"/>
      <c r="D60" s="114" t="s">
        <v>125</v>
      </c>
      <c r="E60" s="115"/>
      <c r="F60" s="115"/>
      <c r="G60" s="115"/>
      <c r="H60" s="115"/>
      <c r="I60" s="116"/>
      <c r="J60" s="117">
        <f>J83</f>
        <v>0</v>
      </c>
      <c r="L60" s="113"/>
    </row>
    <row r="61" spans="2:47" s="9" customFormat="1" ht="19.95" customHeight="1">
      <c r="B61" s="118"/>
      <c r="D61" s="119" t="s">
        <v>811</v>
      </c>
      <c r="E61" s="120"/>
      <c r="F61" s="120"/>
      <c r="G61" s="120"/>
      <c r="H61" s="120"/>
      <c r="I61" s="121"/>
      <c r="J61" s="122">
        <f>J84</f>
        <v>0</v>
      </c>
      <c r="L61" s="118"/>
    </row>
    <row r="62" spans="2:47" s="9" customFormat="1" ht="19.95" customHeight="1">
      <c r="B62" s="118"/>
      <c r="D62" s="119" t="s">
        <v>812</v>
      </c>
      <c r="E62" s="120"/>
      <c r="F62" s="120"/>
      <c r="G62" s="120"/>
      <c r="H62" s="120"/>
      <c r="I62" s="121"/>
      <c r="J62" s="122">
        <f>J93</f>
        <v>0</v>
      </c>
      <c r="L62" s="118"/>
    </row>
    <row r="63" spans="2:47" s="1" customFormat="1" ht="21.75" customHeight="1">
      <c r="B63" s="30"/>
      <c r="I63" s="91"/>
      <c r="L63" s="30"/>
    </row>
    <row r="64" spans="2:47" s="1" customFormat="1" ht="6.9" customHeight="1">
      <c r="B64" s="39"/>
      <c r="C64" s="40"/>
      <c r="D64" s="40"/>
      <c r="E64" s="40"/>
      <c r="F64" s="40"/>
      <c r="G64" s="40"/>
      <c r="H64" s="40"/>
      <c r="I64" s="107"/>
      <c r="J64" s="40"/>
      <c r="K64" s="40"/>
      <c r="L64" s="30"/>
    </row>
    <row r="68" spans="2:12" s="1" customFormat="1" ht="6.9" customHeight="1">
      <c r="B68" s="41"/>
      <c r="C68" s="42"/>
      <c r="D68" s="42"/>
      <c r="E68" s="42"/>
      <c r="F68" s="42"/>
      <c r="G68" s="42"/>
      <c r="H68" s="42"/>
      <c r="I68" s="108"/>
      <c r="J68" s="42"/>
      <c r="K68" s="42"/>
      <c r="L68" s="30"/>
    </row>
    <row r="69" spans="2:12" s="1" customFormat="1" ht="24.9" customHeight="1">
      <c r="B69" s="30"/>
      <c r="C69" s="20" t="s">
        <v>139</v>
      </c>
      <c r="I69" s="91"/>
      <c r="L69" s="30"/>
    </row>
    <row r="70" spans="2:12" s="1" customFormat="1" ht="6.9" customHeight="1">
      <c r="B70" s="30"/>
      <c r="I70" s="91"/>
      <c r="L70" s="30"/>
    </row>
    <row r="71" spans="2:12" s="1" customFormat="1" ht="12" customHeight="1">
      <c r="B71" s="30"/>
      <c r="C71" s="25" t="s">
        <v>16</v>
      </c>
      <c r="I71" s="91"/>
      <c r="L71" s="30"/>
    </row>
    <row r="72" spans="2:12" s="1" customFormat="1" ht="16.5" customHeight="1">
      <c r="B72" s="30"/>
      <c r="E72" s="247" t="str">
        <f>E7</f>
        <v>Hala Klimeška - III. etapa</v>
      </c>
      <c r="F72" s="248"/>
      <c r="G72" s="248"/>
      <c r="H72" s="248"/>
      <c r="I72" s="91"/>
      <c r="L72" s="30"/>
    </row>
    <row r="73" spans="2:12" s="1" customFormat="1" ht="12" customHeight="1">
      <c r="B73" s="30"/>
      <c r="C73" s="25" t="s">
        <v>108</v>
      </c>
      <c r="I73" s="91"/>
      <c r="L73" s="30"/>
    </row>
    <row r="74" spans="2:12" s="1" customFormat="1" ht="16.5" customHeight="1">
      <c r="B74" s="30"/>
      <c r="E74" s="223" t="str">
        <f>E9</f>
        <v>D04 - zdravotně technické instalace</v>
      </c>
      <c r="F74" s="222"/>
      <c r="G74" s="222"/>
      <c r="H74" s="222"/>
      <c r="I74" s="91"/>
      <c r="L74" s="30"/>
    </row>
    <row r="75" spans="2:12" s="1" customFormat="1" ht="6.9" customHeight="1">
      <c r="B75" s="30"/>
      <c r="I75" s="91"/>
      <c r="L75" s="30"/>
    </row>
    <row r="76" spans="2:12" s="1" customFormat="1" ht="12" customHeight="1">
      <c r="B76" s="30"/>
      <c r="C76" s="25" t="s">
        <v>20</v>
      </c>
      <c r="F76" s="16" t="str">
        <f>F12</f>
        <v>Kutná Hora</v>
      </c>
      <c r="I76" s="92" t="s">
        <v>22</v>
      </c>
      <c r="J76" s="46" t="str">
        <f>IF(J12="","",J12)</f>
        <v>17. 6. 2018</v>
      </c>
      <c r="L76" s="30"/>
    </row>
    <row r="77" spans="2:12" s="1" customFormat="1" ht="6.9" customHeight="1">
      <c r="B77" s="30"/>
      <c r="I77" s="91"/>
      <c r="L77" s="30"/>
    </row>
    <row r="78" spans="2:12" s="1" customFormat="1" ht="13.65" customHeight="1">
      <c r="B78" s="30"/>
      <c r="C78" s="25" t="s">
        <v>24</v>
      </c>
      <c r="F78" s="16" t="str">
        <f>E15</f>
        <v xml:space="preserve"> </v>
      </c>
      <c r="I78" s="92" t="s">
        <v>29</v>
      </c>
      <c r="J78" s="28" t="str">
        <f>E21</f>
        <v xml:space="preserve"> </v>
      </c>
      <c r="L78" s="30"/>
    </row>
    <row r="79" spans="2:12" s="1" customFormat="1" ht="13.65" customHeight="1">
      <c r="B79" s="30"/>
      <c r="C79" s="25" t="s">
        <v>27</v>
      </c>
      <c r="F79" s="16" t="str">
        <f>IF(E18="","",E18)</f>
        <v>Vyplň údaj</v>
      </c>
      <c r="I79" s="92" t="s">
        <v>31</v>
      </c>
      <c r="J79" s="28" t="str">
        <f>E24</f>
        <v xml:space="preserve"> </v>
      </c>
      <c r="L79" s="30"/>
    </row>
    <row r="80" spans="2:12" s="1" customFormat="1" ht="10.35" customHeight="1">
      <c r="B80" s="30"/>
      <c r="I80" s="91"/>
      <c r="L80" s="30"/>
    </row>
    <row r="81" spans="2:65" s="10" customFormat="1" ht="29.25" customHeight="1">
      <c r="B81" s="123"/>
      <c r="C81" s="124" t="s">
        <v>140</v>
      </c>
      <c r="D81" s="125" t="s">
        <v>52</v>
      </c>
      <c r="E81" s="125" t="s">
        <v>48</v>
      </c>
      <c r="F81" s="125" t="s">
        <v>49</v>
      </c>
      <c r="G81" s="125" t="s">
        <v>141</v>
      </c>
      <c r="H81" s="125" t="s">
        <v>142</v>
      </c>
      <c r="I81" s="126" t="s">
        <v>143</v>
      </c>
      <c r="J81" s="127" t="s">
        <v>113</v>
      </c>
      <c r="K81" s="128" t="s">
        <v>144</v>
      </c>
      <c r="L81" s="123"/>
      <c r="M81" s="53" t="s">
        <v>1</v>
      </c>
      <c r="N81" s="54" t="s">
        <v>37</v>
      </c>
      <c r="O81" s="54" t="s">
        <v>145</v>
      </c>
      <c r="P81" s="54" t="s">
        <v>146</v>
      </c>
      <c r="Q81" s="54" t="s">
        <v>147</v>
      </c>
      <c r="R81" s="54" t="s">
        <v>148</v>
      </c>
      <c r="S81" s="54" t="s">
        <v>149</v>
      </c>
      <c r="T81" s="55" t="s">
        <v>150</v>
      </c>
    </row>
    <row r="82" spans="2:65" s="1" customFormat="1" ht="22.8" customHeight="1">
      <c r="B82" s="30"/>
      <c r="C82" s="58" t="s">
        <v>151</v>
      </c>
      <c r="I82" s="91"/>
      <c r="J82" s="129">
        <f>BK82</f>
        <v>0</v>
      </c>
      <c r="L82" s="30"/>
      <c r="M82" s="56"/>
      <c r="N82" s="47"/>
      <c r="O82" s="47"/>
      <c r="P82" s="130">
        <f>P83</f>
        <v>0</v>
      </c>
      <c r="Q82" s="47"/>
      <c r="R82" s="130">
        <f>R83</f>
        <v>0</v>
      </c>
      <c r="S82" s="47"/>
      <c r="T82" s="131">
        <f>T83</f>
        <v>0</v>
      </c>
      <c r="AT82" s="16" t="s">
        <v>66</v>
      </c>
      <c r="AU82" s="16" t="s">
        <v>115</v>
      </c>
      <c r="BK82" s="132">
        <f>BK83</f>
        <v>0</v>
      </c>
    </row>
    <row r="83" spans="2:65" s="11" customFormat="1" ht="25.95" customHeight="1">
      <c r="B83" s="133"/>
      <c r="D83" s="134" t="s">
        <v>66</v>
      </c>
      <c r="E83" s="135" t="s">
        <v>505</v>
      </c>
      <c r="F83" s="135" t="s">
        <v>506</v>
      </c>
      <c r="I83" s="136"/>
      <c r="J83" s="137">
        <f>BK83</f>
        <v>0</v>
      </c>
      <c r="L83" s="133"/>
      <c r="M83" s="138"/>
      <c r="N83" s="139"/>
      <c r="O83" s="139"/>
      <c r="P83" s="140">
        <f>P84+P93</f>
        <v>0</v>
      </c>
      <c r="Q83" s="139"/>
      <c r="R83" s="140">
        <f>R84+R93</f>
        <v>0</v>
      </c>
      <c r="S83" s="139"/>
      <c r="T83" s="141">
        <f>T84+T93</f>
        <v>0</v>
      </c>
      <c r="AR83" s="134" t="s">
        <v>77</v>
      </c>
      <c r="AT83" s="142" t="s">
        <v>66</v>
      </c>
      <c r="AU83" s="142" t="s">
        <v>67</v>
      </c>
      <c r="AY83" s="134" t="s">
        <v>154</v>
      </c>
      <c r="BK83" s="143">
        <f>BK84+BK93</f>
        <v>0</v>
      </c>
    </row>
    <row r="84" spans="2:65" s="11" customFormat="1" ht="22.8" customHeight="1">
      <c r="B84" s="133"/>
      <c r="D84" s="134" t="s">
        <v>66</v>
      </c>
      <c r="E84" s="144" t="s">
        <v>813</v>
      </c>
      <c r="F84" s="144" t="s">
        <v>814</v>
      </c>
      <c r="I84" s="136"/>
      <c r="J84" s="145">
        <f>BK84</f>
        <v>0</v>
      </c>
      <c r="L84" s="133"/>
      <c r="M84" s="138"/>
      <c r="N84" s="139"/>
      <c r="O84" s="139"/>
      <c r="P84" s="140">
        <f>SUM(P85:P92)</f>
        <v>0</v>
      </c>
      <c r="Q84" s="139"/>
      <c r="R84" s="140">
        <f>SUM(R85:R92)</f>
        <v>0</v>
      </c>
      <c r="S84" s="139"/>
      <c r="T84" s="141">
        <f>SUM(T85:T92)</f>
        <v>0</v>
      </c>
      <c r="AR84" s="134" t="s">
        <v>77</v>
      </c>
      <c r="AT84" s="142" t="s">
        <v>66</v>
      </c>
      <c r="AU84" s="142" t="s">
        <v>75</v>
      </c>
      <c r="AY84" s="134" t="s">
        <v>154</v>
      </c>
      <c r="BK84" s="143">
        <f>SUM(BK85:BK92)</f>
        <v>0</v>
      </c>
    </row>
    <row r="85" spans="2:65" s="1" customFormat="1" ht="16.5" customHeight="1">
      <c r="B85" s="146"/>
      <c r="C85" s="147" t="s">
        <v>77</v>
      </c>
      <c r="D85" s="147" t="s">
        <v>156</v>
      </c>
      <c r="E85" s="148" t="s">
        <v>75</v>
      </c>
      <c r="F85" s="149" t="s">
        <v>815</v>
      </c>
      <c r="G85" s="150" t="s">
        <v>210</v>
      </c>
      <c r="H85" s="151">
        <v>8</v>
      </c>
      <c r="I85" s="152"/>
      <c r="J85" s="153">
        <f t="shared" ref="J85:J92" si="0">ROUND(I85*H85,2)</f>
        <v>0</v>
      </c>
      <c r="K85" s="149" t="s">
        <v>1</v>
      </c>
      <c r="L85" s="30"/>
      <c r="M85" s="154" t="s">
        <v>1</v>
      </c>
      <c r="N85" s="155" t="s">
        <v>38</v>
      </c>
      <c r="O85" s="49"/>
      <c r="P85" s="156">
        <f t="shared" ref="P85:P92" si="1">O85*H85</f>
        <v>0</v>
      </c>
      <c r="Q85" s="156">
        <v>0</v>
      </c>
      <c r="R85" s="156">
        <f t="shared" ref="R85:R92" si="2">Q85*H85</f>
        <v>0</v>
      </c>
      <c r="S85" s="156">
        <v>0</v>
      </c>
      <c r="T85" s="157">
        <f t="shared" ref="T85:T92" si="3">S85*H85</f>
        <v>0</v>
      </c>
      <c r="AR85" s="16" t="s">
        <v>249</v>
      </c>
      <c r="AT85" s="16" t="s">
        <v>156</v>
      </c>
      <c r="AU85" s="16" t="s">
        <v>77</v>
      </c>
      <c r="AY85" s="16" t="s">
        <v>154</v>
      </c>
      <c r="BE85" s="158">
        <f t="shared" ref="BE85:BE92" si="4">IF(N85="základní",J85,0)</f>
        <v>0</v>
      </c>
      <c r="BF85" s="158">
        <f t="shared" ref="BF85:BF92" si="5">IF(N85="snížená",J85,0)</f>
        <v>0</v>
      </c>
      <c r="BG85" s="158">
        <f t="shared" ref="BG85:BG92" si="6">IF(N85="zákl. přenesená",J85,0)</f>
        <v>0</v>
      </c>
      <c r="BH85" s="158">
        <f t="shared" ref="BH85:BH92" si="7">IF(N85="sníž. přenesená",J85,0)</f>
        <v>0</v>
      </c>
      <c r="BI85" s="158">
        <f t="shared" ref="BI85:BI92" si="8">IF(N85="nulová",J85,0)</f>
        <v>0</v>
      </c>
      <c r="BJ85" s="16" t="s">
        <v>75</v>
      </c>
      <c r="BK85" s="158">
        <f t="shared" ref="BK85:BK92" si="9">ROUND(I85*H85,2)</f>
        <v>0</v>
      </c>
      <c r="BL85" s="16" t="s">
        <v>249</v>
      </c>
      <c r="BM85" s="16" t="s">
        <v>816</v>
      </c>
    </row>
    <row r="86" spans="2:65" s="1" customFormat="1" ht="16.5" customHeight="1">
      <c r="B86" s="146"/>
      <c r="C86" s="147" t="s">
        <v>167</v>
      </c>
      <c r="D86" s="147" t="s">
        <v>156</v>
      </c>
      <c r="E86" s="148" t="s">
        <v>817</v>
      </c>
      <c r="F86" s="149" t="s">
        <v>818</v>
      </c>
      <c r="G86" s="150" t="s">
        <v>210</v>
      </c>
      <c r="H86" s="151">
        <v>50</v>
      </c>
      <c r="I86" s="152"/>
      <c r="J86" s="153">
        <f t="shared" si="0"/>
        <v>0</v>
      </c>
      <c r="K86" s="149" t="s">
        <v>1</v>
      </c>
      <c r="L86" s="30"/>
      <c r="M86" s="154" t="s">
        <v>1</v>
      </c>
      <c r="N86" s="155" t="s">
        <v>38</v>
      </c>
      <c r="O86" s="49"/>
      <c r="P86" s="156">
        <f t="shared" si="1"/>
        <v>0</v>
      </c>
      <c r="Q86" s="156">
        <v>0</v>
      </c>
      <c r="R86" s="156">
        <f t="shared" si="2"/>
        <v>0</v>
      </c>
      <c r="S86" s="156">
        <v>0</v>
      </c>
      <c r="T86" s="157">
        <f t="shared" si="3"/>
        <v>0</v>
      </c>
      <c r="AR86" s="16" t="s">
        <v>249</v>
      </c>
      <c r="AT86" s="16" t="s">
        <v>156</v>
      </c>
      <c r="AU86" s="16" t="s">
        <v>77</v>
      </c>
      <c r="AY86" s="16" t="s">
        <v>154</v>
      </c>
      <c r="BE86" s="158">
        <f t="shared" si="4"/>
        <v>0</v>
      </c>
      <c r="BF86" s="158">
        <f t="shared" si="5"/>
        <v>0</v>
      </c>
      <c r="BG86" s="158">
        <f t="shared" si="6"/>
        <v>0</v>
      </c>
      <c r="BH86" s="158">
        <f t="shared" si="7"/>
        <v>0</v>
      </c>
      <c r="BI86" s="158">
        <f t="shared" si="8"/>
        <v>0</v>
      </c>
      <c r="BJ86" s="16" t="s">
        <v>75</v>
      </c>
      <c r="BK86" s="158">
        <f t="shared" si="9"/>
        <v>0</v>
      </c>
      <c r="BL86" s="16" t="s">
        <v>249</v>
      </c>
      <c r="BM86" s="16" t="s">
        <v>819</v>
      </c>
    </row>
    <row r="87" spans="2:65" s="1" customFormat="1" ht="16.5" customHeight="1">
      <c r="B87" s="146"/>
      <c r="C87" s="147" t="s">
        <v>161</v>
      </c>
      <c r="D87" s="147" t="s">
        <v>156</v>
      </c>
      <c r="E87" s="148" t="s">
        <v>820</v>
      </c>
      <c r="F87" s="149" t="s">
        <v>821</v>
      </c>
      <c r="G87" s="150" t="s">
        <v>822</v>
      </c>
      <c r="H87" s="151">
        <v>4</v>
      </c>
      <c r="I87" s="152"/>
      <c r="J87" s="153">
        <f t="shared" si="0"/>
        <v>0</v>
      </c>
      <c r="K87" s="149" t="s">
        <v>1</v>
      </c>
      <c r="L87" s="30"/>
      <c r="M87" s="154" t="s">
        <v>1</v>
      </c>
      <c r="N87" s="155" t="s">
        <v>38</v>
      </c>
      <c r="O87" s="49"/>
      <c r="P87" s="156">
        <f t="shared" si="1"/>
        <v>0</v>
      </c>
      <c r="Q87" s="156">
        <v>0</v>
      </c>
      <c r="R87" s="156">
        <f t="shared" si="2"/>
        <v>0</v>
      </c>
      <c r="S87" s="156">
        <v>0</v>
      </c>
      <c r="T87" s="157">
        <f t="shared" si="3"/>
        <v>0</v>
      </c>
      <c r="AR87" s="16" t="s">
        <v>249</v>
      </c>
      <c r="AT87" s="16" t="s">
        <v>156</v>
      </c>
      <c r="AU87" s="16" t="s">
        <v>77</v>
      </c>
      <c r="AY87" s="16" t="s">
        <v>154</v>
      </c>
      <c r="BE87" s="158">
        <f t="shared" si="4"/>
        <v>0</v>
      </c>
      <c r="BF87" s="158">
        <f t="shared" si="5"/>
        <v>0</v>
      </c>
      <c r="BG87" s="158">
        <f t="shared" si="6"/>
        <v>0</v>
      </c>
      <c r="BH87" s="158">
        <f t="shared" si="7"/>
        <v>0</v>
      </c>
      <c r="BI87" s="158">
        <f t="shared" si="8"/>
        <v>0</v>
      </c>
      <c r="BJ87" s="16" t="s">
        <v>75</v>
      </c>
      <c r="BK87" s="158">
        <f t="shared" si="9"/>
        <v>0</v>
      </c>
      <c r="BL87" s="16" t="s">
        <v>249</v>
      </c>
      <c r="BM87" s="16" t="s">
        <v>823</v>
      </c>
    </row>
    <row r="88" spans="2:65" s="1" customFormat="1" ht="16.5" customHeight="1">
      <c r="B88" s="146"/>
      <c r="C88" s="147" t="s">
        <v>179</v>
      </c>
      <c r="D88" s="147" t="s">
        <v>156</v>
      </c>
      <c r="E88" s="148" t="s">
        <v>824</v>
      </c>
      <c r="F88" s="149" t="s">
        <v>825</v>
      </c>
      <c r="G88" s="150" t="s">
        <v>822</v>
      </c>
      <c r="H88" s="151">
        <v>4</v>
      </c>
      <c r="I88" s="152"/>
      <c r="J88" s="153">
        <f t="shared" si="0"/>
        <v>0</v>
      </c>
      <c r="K88" s="149" t="s">
        <v>1</v>
      </c>
      <c r="L88" s="30"/>
      <c r="M88" s="154" t="s">
        <v>1</v>
      </c>
      <c r="N88" s="155" t="s">
        <v>38</v>
      </c>
      <c r="O88" s="49"/>
      <c r="P88" s="156">
        <f t="shared" si="1"/>
        <v>0</v>
      </c>
      <c r="Q88" s="156">
        <v>0</v>
      </c>
      <c r="R88" s="156">
        <f t="shared" si="2"/>
        <v>0</v>
      </c>
      <c r="S88" s="156">
        <v>0</v>
      </c>
      <c r="T88" s="157">
        <f t="shared" si="3"/>
        <v>0</v>
      </c>
      <c r="AR88" s="16" t="s">
        <v>249</v>
      </c>
      <c r="AT88" s="16" t="s">
        <v>156</v>
      </c>
      <c r="AU88" s="16" t="s">
        <v>77</v>
      </c>
      <c r="AY88" s="16" t="s">
        <v>154</v>
      </c>
      <c r="BE88" s="158">
        <f t="shared" si="4"/>
        <v>0</v>
      </c>
      <c r="BF88" s="158">
        <f t="shared" si="5"/>
        <v>0</v>
      </c>
      <c r="BG88" s="158">
        <f t="shared" si="6"/>
        <v>0</v>
      </c>
      <c r="BH88" s="158">
        <f t="shared" si="7"/>
        <v>0</v>
      </c>
      <c r="BI88" s="158">
        <f t="shared" si="8"/>
        <v>0</v>
      </c>
      <c r="BJ88" s="16" t="s">
        <v>75</v>
      </c>
      <c r="BK88" s="158">
        <f t="shared" si="9"/>
        <v>0</v>
      </c>
      <c r="BL88" s="16" t="s">
        <v>249</v>
      </c>
      <c r="BM88" s="16" t="s">
        <v>826</v>
      </c>
    </row>
    <row r="89" spans="2:65" s="1" customFormat="1" ht="16.5" customHeight="1">
      <c r="B89" s="146"/>
      <c r="C89" s="147" t="s">
        <v>184</v>
      </c>
      <c r="D89" s="147" t="s">
        <v>156</v>
      </c>
      <c r="E89" s="148" t="s">
        <v>827</v>
      </c>
      <c r="F89" s="149" t="s">
        <v>828</v>
      </c>
      <c r="G89" s="150" t="s">
        <v>822</v>
      </c>
      <c r="H89" s="151">
        <v>4</v>
      </c>
      <c r="I89" s="152"/>
      <c r="J89" s="153">
        <f t="shared" si="0"/>
        <v>0</v>
      </c>
      <c r="K89" s="149" t="s">
        <v>1</v>
      </c>
      <c r="L89" s="30"/>
      <c r="M89" s="154" t="s">
        <v>1</v>
      </c>
      <c r="N89" s="155" t="s">
        <v>38</v>
      </c>
      <c r="O89" s="49"/>
      <c r="P89" s="156">
        <f t="shared" si="1"/>
        <v>0</v>
      </c>
      <c r="Q89" s="156">
        <v>0</v>
      </c>
      <c r="R89" s="156">
        <f t="shared" si="2"/>
        <v>0</v>
      </c>
      <c r="S89" s="156">
        <v>0</v>
      </c>
      <c r="T89" s="157">
        <f t="shared" si="3"/>
        <v>0</v>
      </c>
      <c r="AR89" s="16" t="s">
        <v>249</v>
      </c>
      <c r="AT89" s="16" t="s">
        <v>156</v>
      </c>
      <c r="AU89" s="16" t="s">
        <v>77</v>
      </c>
      <c r="AY89" s="16" t="s">
        <v>154</v>
      </c>
      <c r="BE89" s="158">
        <f t="shared" si="4"/>
        <v>0</v>
      </c>
      <c r="BF89" s="158">
        <f t="shared" si="5"/>
        <v>0</v>
      </c>
      <c r="BG89" s="158">
        <f t="shared" si="6"/>
        <v>0</v>
      </c>
      <c r="BH89" s="158">
        <f t="shared" si="7"/>
        <v>0</v>
      </c>
      <c r="BI89" s="158">
        <f t="shared" si="8"/>
        <v>0</v>
      </c>
      <c r="BJ89" s="16" t="s">
        <v>75</v>
      </c>
      <c r="BK89" s="158">
        <f t="shared" si="9"/>
        <v>0</v>
      </c>
      <c r="BL89" s="16" t="s">
        <v>249</v>
      </c>
      <c r="BM89" s="16" t="s">
        <v>829</v>
      </c>
    </row>
    <row r="90" spans="2:65" s="1" customFormat="1" ht="16.5" customHeight="1">
      <c r="B90" s="146"/>
      <c r="C90" s="147" t="s">
        <v>188</v>
      </c>
      <c r="D90" s="147" t="s">
        <v>156</v>
      </c>
      <c r="E90" s="148" t="s">
        <v>830</v>
      </c>
      <c r="F90" s="149" t="s">
        <v>831</v>
      </c>
      <c r="G90" s="150" t="s">
        <v>832</v>
      </c>
      <c r="H90" s="151">
        <v>1</v>
      </c>
      <c r="I90" s="152"/>
      <c r="J90" s="153">
        <f t="shared" si="0"/>
        <v>0</v>
      </c>
      <c r="K90" s="149" t="s">
        <v>1</v>
      </c>
      <c r="L90" s="30"/>
      <c r="M90" s="154" t="s">
        <v>1</v>
      </c>
      <c r="N90" s="155" t="s">
        <v>38</v>
      </c>
      <c r="O90" s="49"/>
      <c r="P90" s="156">
        <f t="shared" si="1"/>
        <v>0</v>
      </c>
      <c r="Q90" s="156">
        <v>0</v>
      </c>
      <c r="R90" s="156">
        <f t="shared" si="2"/>
        <v>0</v>
      </c>
      <c r="S90" s="156">
        <v>0</v>
      </c>
      <c r="T90" s="157">
        <f t="shared" si="3"/>
        <v>0</v>
      </c>
      <c r="AR90" s="16" t="s">
        <v>249</v>
      </c>
      <c r="AT90" s="16" t="s">
        <v>156</v>
      </c>
      <c r="AU90" s="16" t="s">
        <v>77</v>
      </c>
      <c r="AY90" s="16" t="s">
        <v>154</v>
      </c>
      <c r="BE90" s="158">
        <f t="shared" si="4"/>
        <v>0</v>
      </c>
      <c r="BF90" s="158">
        <f t="shared" si="5"/>
        <v>0</v>
      </c>
      <c r="BG90" s="158">
        <f t="shared" si="6"/>
        <v>0</v>
      </c>
      <c r="BH90" s="158">
        <f t="shared" si="7"/>
        <v>0</v>
      </c>
      <c r="BI90" s="158">
        <f t="shared" si="8"/>
        <v>0</v>
      </c>
      <c r="BJ90" s="16" t="s">
        <v>75</v>
      </c>
      <c r="BK90" s="158">
        <f t="shared" si="9"/>
        <v>0</v>
      </c>
      <c r="BL90" s="16" t="s">
        <v>249</v>
      </c>
      <c r="BM90" s="16" t="s">
        <v>833</v>
      </c>
    </row>
    <row r="91" spans="2:65" s="1" customFormat="1" ht="16.5" customHeight="1">
      <c r="B91" s="146"/>
      <c r="C91" s="147" t="s">
        <v>193</v>
      </c>
      <c r="D91" s="147" t="s">
        <v>156</v>
      </c>
      <c r="E91" s="148" t="s">
        <v>834</v>
      </c>
      <c r="F91" s="149" t="s">
        <v>835</v>
      </c>
      <c r="G91" s="150" t="s">
        <v>210</v>
      </c>
      <c r="H91" s="151">
        <v>60</v>
      </c>
      <c r="I91" s="152"/>
      <c r="J91" s="153">
        <f t="shared" si="0"/>
        <v>0</v>
      </c>
      <c r="K91" s="149" t="s">
        <v>1</v>
      </c>
      <c r="L91" s="30"/>
      <c r="M91" s="154" t="s">
        <v>1</v>
      </c>
      <c r="N91" s="155" t="s">
        <v>38</v>
      </c>
      <c r="O91" s="49"/>
      <c r="P91" s="156">
        <f t="shared" si="1"/>
        <v>0</v>
      </c>
      <c r="Q91" s="156">
        <v>0</v>
      </c>
      <c r="R91" s="156">
        <f t="shared" si="2"/>
        <v>0</v>
      </c>
      <c r="S91" s="156">
        <v>0</v>
      </c>
      <c r="T91" s="157">
        <f t="shared" si="3"/>
        <v>0</v>
      </c>
      <c r="AR91" s="16" t="s">
        <v>249</v>
      </c>
      <c r="AT91" s="16" t="s">
        <v>156</v>
      </c>
      <c r="AU91" s="16" t="s">
        <v>77</v>
      </c>
      <c r="AY91" s="16" t="s">
        <v>154</v>
      </c>
      <c r="BE91" s="158">
        <f t="shared" si="4"/>
        <v>0</v>
      </c>
      <c r="BF91" s="158">
        <f t="shared" si="5"/>
        <v>0</v>
      </c>
      <c r="BG91" s="158">
        <f t="shared" si="6"/>
        <v>0</v>
      </c>
      <c r="BH91" s="158">
        <f t="shared" si="7"/>
        <v>0</v>
      </c>
      <c r="BI91" s="158">
        <f t="shared" si="8"/>
        <v>0</v>
      </c>
      <c r="BJ91" s="16" t="s">
        <v>75</v>
      </c>
      <c r="BK91" s="158">
        <f t="shared" si="9"/>
        <v>0</v>
      </c>
      <c r="BL91" s="16" t="s">
        <v>249</v>
      </c>
      <c r="BM91" s="16" t="s">
        <v>836</v>
      </c>
    </row>
    <row r="92" spans="2:65" s="1" customFormat="1" ht="16.5" customHeight="1">
      <c r="B92" s="146"/>
      <c r="C92" s="147" t="s">
        <v>200</v>
      </c>
      <c r="D92" s="147" t="s">
        <v>156</v>
      </c>
      <c r="E92" s="148" t="s">
        <v>837</v>
      </c>
      <c r="F92" s="149" t="s">
        <v>838</v>
      </c>
      <c r="G92" s="150" t="s">
        <v>210</v>
      </c>
      <c r="H92" s="151">
        <v>8</v>
      </c>
      <c r="I92" s="152"/>
      <c r="J92" s="153">
        <f t="shared" si="0"/>
        <v>0</v>
      </c>
      <c r="K92" s="149" t="s">
        <v>1</v>
      </c>
      <c r="L92" s="30"/>
      <c r="M92" s="154" t="s">
        <v>1</v>
      </c>
      <c r="N92" s="155" t="s">
        <v>38</v>
      </c>
      <c r="O92" s="49"/>
      <c r="P92" s="156">
        <f t="shared" si="1"/>
        <v>0</v>
      </c>
      <c r="Q92" s="156">
        <v>0</v>
      </c>
      <c r="R92" s="156">
        <f t="shared" si="2"/>
        <v>0</v>
      </c>
      <c r="S92" s="156">
        <v>0</v>
      </c>
      <c r="T92" s="157">
        <f t="shared" si="3"/>
        <v>0</v>
      </c>
      <c r="AR92" s="16" t="s">
        <v>249</v>
      </c>
      <c r="AT92" s="16" t="s">
        <v>156</v>
      </c>
      <c r="AU92" s="16" t="s">
        <v>77</v>
      </c>
      <c r="AY92" s="16" t="s">
        <v>154</v>
      </c>
      <c r="BE92" s="158">
        <f t="shared" si="4"/>
        <v>0</v>
      </c>
      <c r="BF92" s="158">
        <f t="shared" si="5"/>
        <v>0</v>
      </c>
      <c r="BG92" s="158">
        <f t="shared" si="6"/>
        <v>0</v>
      </c>
      <c r="BH92" s="158">
        <f t="shared" si="7"/>
        <v>0</v>
      </c>
      <c r="BI92" s="158">
        <f t="shared" si="8"/>
        <v>0</v>
      </c>
      <c r="BJ92" s="16" t="s">
        <v>75</v>
      </c>
      <c r="BK92" s="158">
        <f t="shared" si="9"/>
        <v>0</v>
      </c>
      <c r="BL92" s="16" t="s">
        <v>249</v>
      </c>
      <c r="BM92" s="16" t="s">
        <v>839</v>
      </c>
    </row>
    <row r="93" spans="2:65" s="11" customFormat="1" ht="22.8" customHeight="1">
      <c r="B93" s="133"/>
      <c r="D93" s="134" t="s">
        <v>66</v>
      </c>
      <c r="E93" s="144" t="s">
        <v>840</v>
      </c>
      <c r="F93" s="144" t="s">
        <v>841</v>
      </c>
      <c r="I93" s="136"/>
      <c r="J93" s="145">
        <f>BK93</f>
        <v>0</v>
      </c>
      <c r="L93" s="133"/>
      <c r="M93" s="138"/>
      <c r="N93" s="139"/>
      <c r="O93" s="139"/>
      <c r="P93" s="140">
        <f>SUM(P94:P97)</f>
        <v>0</v>
      </c>
      <c r="Q93" s="139"/>
      <c r="R93" s="140">
        <f>SUM(R94:R97)</f>
        <v>0</v>
      </c>
      <c r="S93" s="139"/>
      <c r="T93" s="141">
        <f>SUM(T94:T97)</f>
        <v>0</v>
      </c>
      <c r="AR93" s="134" t="s">
        <v>77</v>
      </c>
      <c r="AT93" s="142" t="s">
        <v>66</v>
      </c>
      <c r="AU93" s="142" t="s">
        <v>75</v>
      </c>
      <c r="AY93" s="134" t="s">
        <v>154</v>
      </c>
      <c r="BK93" s="143">
        <f>SUM(BK94:BK97)</f>
        <v>0</v>
      </c>
    </row>
    <row r="94" spans="2:65" s="1" customFormat="1" ht="16.5" customHeight="1">
      <c r="B94" s="146"/>
      <c r="C94" s="147" t="s">
        <v>207</v>
      </c>
      <c r="D94" s="147" t="s">
        <v>156</v>
      </c>
      <c r="E94" s="148" t="s">
        <v>842</v>
      </c>
      <c r="F94" s="149" t="s">
        <v>843</v>
      </c>
      <c r="G94" s="150" t="s">
        <v>822</v>
      </c>
      <c r="H94" s="151">
        <v>1</v>
      </c>
      <c r="I94" s="152"/>
      <c r="J94" s="153">
        <f>ROUND(I94*H94,2)</f>
        <v>0</v>
      </c>
      <c r="K94" s="149" t="s">
        <v>1</v>
      </c>
      <c r="L94" s="30"/>
      <c r="M94" s="154" t="s">
        <v>1</v>
      </c>
      <c r="N94" s="155" t="s">
        <v>38</v>
      </c>
      <c r="O94" s="49"/>
      <c r="P94" s="156">
        <f>O94*H94</f>
        <v>0</v>
      </c>
      <c r="Q94" s="156">
        <v>0</v>
      </c>
      <c r="R94" s="156">
        <f>Q94*H94</f>
        <v>0</v>
      </c>
      <c r="S94" s="156">
        <v>0</v>
      </c>
      <c r="T94" s="157">
        <f>S94*H94</f>
        <v>0</v>
      </c>
      <c r="AR94" s="16" t="s">
        <v>249</v>
      </c>
      <c r="AT94" s="16" t="s">
        <v>156</v>
      </c>
      <c r="AU94" s="16" t="s">
        <v>77</v>
      </c>
      <c r="AY94" s="16" t="s">
        <v>154</v>
      </c>
      <c r="BE94" s="158">
        <f>IF(N94="základní",J94,0)</f>
        <v>0</v>
      </c>
      <c r="BF94" s="158">
        <f>IF(N94="snížená",J94,0)</f>
        <v>0</v>
      </c>
      <c r="BG94" s="158">
        <f>IF(N94="zákl. přenesená",J94,0)</f>
        <v>0</v>
      </c>
      <c r="BH94" s="158">
        <f>IF(N94="sníž. přenesená",J94,0)</f>
        <v>0</v>
      </c>
      <c r="BI94" s="158">
        <f>IF(N94="nulová",J94,0)</f>
        <v>0</v>
      </c>
      <c r="BJ94" s="16" t="s">
        <v>75</v>
      </c>
      <c r="BK94" s="158">
        <f>ROUND(I94*H94,2)</f>
        <v>0</v>
      </c>
      <c r="BL94" s="16" t="s">
        <v>249</v>
      </c>
      <c r="BM94" s="16" t="s">
        <v>844</v>
      </c>
    </row>
    <row r="95" spans="2:65" s="1" customFormat="1" ht="16.5" customHeight="1">
      <c r="B95" s="146"/>
      <c r="C95" s="147" t="s">
        <v>219</v>
      </c>
      <c r="D95" s="147" t="s">
        <v>156</v>
      </c>
      <c r="E95" s="148" t="s">
        <v>845</v>
      </c>
      <c r="F95" s="149" t="s">
        <v>846</v>
      </c>
      <c r="G95" s="150" t="s">
        <v>210</v>
      </c>
      <c r="H95" s="151">
        <v>5</v>
      </c>
      <c r="I95" s="152"/>
      <c r="J95" s="153">
        <f>ROUND(I95*H95,2)</f>
        <v>0</v>
      </c>
      <c r="K95" s="149" t="s">
        <v>1</v>
      </c>
      <c r="L95" s="30"/>
      <c r="M95" s="154" t="s">
        <v>1</v>
      </c>
      <c r="N95" s="155" t="s">
        <v>38</v>
      </c>
      <c r="O95" s="49"/>
      <c r="P95" s="156">
        <f>O95*H95</f>
        <v>0</v>
      </c>
      <c r="Q95" s="156">
        <v>0</v>
      </c>
      <c r="R95" s="156">
        <f>Q95*H95</f>
        <v>0</v>
      </c>
      <c r="S95" s="156">
        <v>0</v>
      </c>
      <c r="T95" s="157">
        <f>S95*H95</f>
        <v>0</v>
      </c>
      <c r="AR95" s="16" t="s">
        <v>249</v>
      </c>
      <c r="AT95" s="16" t="s">
        <v>156</v>
      </c>
      <c r="AU95" s="16" t="s">
        <v>77</v>
      </c>
      <c r="AY95" s="16" t="s">
        <v>154</v>
      </c>
      <c r="BE95" s="158">
        <f>IF(N95="základní",J95,0)</f>
        <v>0</v>
      </c>
      <c r="BF95" s="158">
        <f>IF(N95="snížená",J95,0)</f>
        <v>0</v>
      </c>
      <c r="BG95" s="158">
        <f>IF(N95="zákl. přenesená",J95,0)</f>
        <v>0</v>
      </c>
      <c r="BH95" s="158">
        <f>IF(N95="sníž. přenesená",J95,0)</f>
        <v>0</v>
      </c>
      <c r="BI95" s="158">
        <f>IF(N95="nulová",J95,0)</f>
        <v>0</v>
      </c>
      <c r="BJ95" s="16" t="s">
        <v>75</v>
      </c>
      <c r="BK95" s="158">
        <f>ROUND(I95*H95,2)</f>
        <v>0</v>
      </c>
      <c r="BL95" s="16" t="s">
        <v>249</v>
      </c>
      <c r="BM95" s="16" t="s">
        <v>847</v>
      </c>
    </row>
    <row r="96" spans="2:65" s="1" customFormat="1" ht="16.5" customHeight="1">
      <c r="B96" s="146"/>
      <c r="C96" s="147" t="s">
        <v>223</v>
      </c>
      <c r="D96" s="147" t="s">
        <v>156</v>
      </c>
      <c r="E96" s="148" t="s">
        <v>848</v>
      </c>
      <c r="F96" s="149" t="s">
        <v>849</v>
      </c>
      <c r="G96" s="150" t="s">
        <v>822</v>
      </c>
      <c r="H96" s="151">
        <v>1</v>
      </c>
      <c r="I96" s="152"/>
      <c r="J96" s="153">
        <f>ROUND(I96*H96,2)</f>
        <v>0</v>
      </c>
      <c r="K96" s="149" t="s">
        <v>1</v>
      </c>
      <c r="L96" s="30"/>
      <c r="M96" s="154" t="s">
        <v>1</v>
      </c>
      <c r="N96" s="155" t="s">
        <v>38</v>
      </c>
      <c r="O96" s="49"/>
      <c r="P96" s="156">
        <f>O96*H96</f>
        <v>0</v>
      </c>
      <c r="Q96" s="156">
        <v>0</v>
      </c>
      <c r="R96" s="156">
        <f>Q96*H96</f>
        <v>0</v>
      </c>
      <c r="S96" s="156">
        <v>0</v>
      </c>
      <c r="T96" s="157">
        <f>S96*H96</f>
        <v>0</v>
      </c>
      <c r="AR96" s="16" t="s">
        <v>249</v>
      </c>
      <c r="AT96" s="16" t="s">
        <v>156</v>
      </c>
      <c r="AU96" s="16" t="s">
        <v>77</v>
      </c>
      <c r="AY96" s="16" t="s">
        <v>154</v>
      </c>
      <c r="BE96" s="158">
        <f>IF(N96="základní",J96,0)</f>
        <v>0</v>
      </c>
      <c r="BF96" s="158">
        <f>IF(N96="snížená",J96,0)</f>
        <v>0</v>
      </c>
      <c r="BG96" s="158">
        <f>IF(N96="zákl. přenesená",J96,0)</f>
        <v>0</v>
      </c>
      <c r="BH96" s="158">
        <f>IF(N96="sníž. přenesená",J96,0)</f>
        <v>0</v>
      </c>
      <c r="BI96" s="158">
        <f>IF(N96="nulová",J96,0)</f>
        <v>0</v>
      </c>
      <c r="BJ96" s="16" t="s">
        <v>75</v>
      </c>
      <c r="BK96" s="158">
        <f>ROUND(I96*H96,2)</f>
        <v>0</v>
      </c>
      <c r="BL96" s="16" t="s">
        <v>249</v>
      </c>
      <c r="BM96" s="16" t="s">
        <v>850</v>
      </c>
    </row>
    <row r="97" spans="2:65" s="1" customFormat="1" ht="16.5" customHeight="1">
      <c r="B97" s="146"/>
      <c r="C97" s="147" t="s">
        <v>227</v>
      </c>
      <c r="D97" s="147" t="s">
        <v>156</v>
      </c>
      <c r="E97" s="148" t="s">
        <v>851</v>
      </c>
      <c r="F97" s="149" t="s">
        <v>852</v>
      </c>
      <c r="G97" s="150" t="s">
        <v>210</v>
      </c>
      <c r="H97" s="151">
        <v>2</v>
      </c>
      <c r="I97" s="152"/>
      <c r="J97" s="153">
        <f>ROUND(I97*H97,2)</f>
        <v>0</v>
      </c>
      <c r="K97" s="149" t="s">
        <v>1</v>
      </c>
      <c r="L97" s="30"/>
      <c r="M97" s="196" t="s">
        <v>1</v>
      </c>
      <c r="N97" s="197" t="s">
        <v>38</v>
      </c>
      <c r="O97" s="198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AR97" s="16" t="s">
        <v>249</v>
      </c>
      <c r="AT97" s="16" t="s">
        <v>156</v>
      </c>
      <c r="AU97" s="16" t="s">
        <v>77</v>
      </c>
      <c r="AY97" s="16" t="s">
        <v>154</v>
      </c>
      <c r="BE97" s="158">
        <f>IF(N97="základní",J97,0)</f>
        <v>0</v>
      </c>
      <c r="BF97" s="158">
        <f>IF(N97="snížená",J97,0)</f>
        <v>0</v>
      </c>
      <c r="BG97" s="158">
        <f>IF(N97="zákl. přenesená",J97,0)</f>
        <v>0</v>
      </c>
      <c r="BH97" s="158">
        <f>IF(N97="sníž. přenesená",J97,0)</f>
        <v>0</v>
      </c>
      <c r="BI97" s="158">
        <f>IF(N97="nulová",J97,0)</f>
        <v>0</v>
      </c>
      <c r="BJ97" s="16" t="s">
        <v>75</v>
      </c>
      <c r="BK97" s="158">
        <f>ROUND(I97*H97,2)</f>
        <v>0</v>
      </c>
      <c r="BL97" s="16" t="s">
        <v>249</v>
      </c>
      <c r="BM97" s="16" t="s">
        <v>853</v>
      </c>
    </row>
    <row r="98" spans="2:65" s="1" customFormat="1" ht="6.9" customHeight="1">
      <c r="B98" s="39"/>
      <c r="C98" s="40"/>
      <c r="D98" s="40"/>
      <c r="E98" s="40"/>
      <c r="F98" s="40"/>
      <c r="G98" s="40"/>
      <c r="H98" s="40"/>
      <c r="I98" s="107"/>
      <c r="J98" s="40"/>
      <c r="K98" s="40"/>
      <c r="L98" s="30"/>
    </row>
  </sheetData>
  <autoFilter ref="C81:K97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3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89" customWidth="1"/>
    <col min="10" max="10" width="23.42578125" customWidth="1"/>
    <col min="11" max="11" width="15.425781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5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83</v>
      </c>
    </row>
    <row r="3" spans="2:46" ht="6.9" customHeight="1">
      <c r="B3" s="17"/>
      <c r="C3" s="18"/>
      <c r="D3" s="18"/>
      <c r="E3" s="18"/>
      <c r="F3" s="18"/>
      <c r="G3" s="18"/>
      <c r="H3" s="18"/>
      <c r="I3" s="90"/>
      <c r="J3" s="18"/>
      <c r="K3" s="18"/>
      <c r="L3" s="19"/>
      <c r="AT3" s="16" t="s">
        <v>77</v>
      </c>
    </row>
    <row r="4" spans="2:46" ht="24.9" customHeight="1">
      <c r="B4" s="19"/>
      <c r="D4" s="20" t="s">
        <v>107</v>
      </c>
      <c r="L4" s="19"/>
      <c r="M4" s="21" t="s">
        <v>10</v>
      </c>
      <c r="AT4" s="16" t="s">
        <v>3</v>
      </c>
    </row>
    <row r="5" spans="2:46" ht="6.9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47" t="str">
        <f>'Rekapitulace stavby'!K6</f>
        <v>Hala Klimeška - III. etapa</v>
      </c>
      <c r="F7" s="248"/>
      <c r="G7" s="248"/>
      <c r="H7" s="248"/>
      <c r="L7" s="19"/>
    </row>
    <row r="8" spans="2:46" s="1" customFormat="1" ht="12" customHeight="1">
      <c r="B8" s="30"/>
      <c r="D8" s="25" t="s">
        <v>108</v>
      </c>
      <c r="I8" s="91"/>
      <c r="L8" s="30"/>
    </row>
    <row r="9" spans="2:46" s="1" customFormat="1" ht="36.9" customHeight="1">
      <c r="B9" s="30"/>
      <c r="E9" s="223" t="s">
        <v>854</v>
      </c>
      <c r="F9" s="222"/>
      <c r="G9" s="222"/>
      <c r="H9" s="222"/>
      <c r="I9" s="91"/>
      <c r="L9" s="30"/>
    </row>
    <row r="10" spans="2:46" s="1" customFormat="1" ht="10.199999999999999">
      <c r="B10" s="30"/>
      <c r="I10" s="91"/>
      <c r="L10" s="30"/>
    </row>
    <row r="11" spans="2:46" s="1" customFormat="1" ht="12" customHeight="1">
      <c r="B11" s="30"/>
      <c r="D11" s="25" t="s">
        <v>18</v>
      </c>
      <c r="F11" s="16" t="s">
        <v>1</v>
      </c>
      <c r="I11" s="92" t="s">
        <v>19</v>
      </c>
      <c r="J11" s="16" t="s">
        <v>1</v>
      </c>
      <c r="L11" s="30"/>
    </row>
    <row r="12" spans="2:46" s="1" customFormat="1" ht="12" customHeight="1">
      <c r="B12" s="30"/>
      <c r="D12" s="25" t="s">
        <v>20</v>
      </c>
      <c r="F12" s="16" t="s">
        <v>809</v>
      </c>
      <c r="I12" s="92" t="s">
        <v>22</v>
      </c>
      <c r="J12" s="46" t="str">
        <f>'Rekapitulace stavby'!AN8</f>
        <v>17. 6. 2018</v>
      </c>
      <c r="L12" s="30"/>
    </row>
    <row r="13" spans="2:46" s="1" customFormat="1" ht="10.8" customHeight="1">
      <c r="B13" s="30"/>
      <c r="I13" s="91"/>
      <c r="L13" s="30"/>
    </row>
    <row r="14" spans="2:46" s="1" customFormat="1" ht="12" customHeight="1">
      <c r="B14" s="30"/>
      <c r="D14" s="25" t="s">
        <v>24</v>
      </c>
      <c r="I14" s="92" t="s">
        <v>25</v>
      </c>
      <c r="J14" s="16" t="str">
        <f>IF('Rekapitulace stavby'!AN10="","",'Rekapitulace stavby'!AN10)</f>
        <v/>
      </c>
      <c r="L14" s="30"/>
    </row>
    <row r="15" spans="2:46" s="1" customFormat="1" ht="18" customHeight="1">
      <c r="B15" s="30"/>
      <c r="E15" s="16" t="str">
        <f>IF('Rekapitulace stavby'!E11="","",'Rekapitulace stavby'!E11)</f>
        <v xml:space="preserve"> </v>
      </c>
      <c r="I15" s="92" t="s">
        <v>26</v>
      </c>
      <c r="J15" s="16" t="str">
        <f>IF('Rekapitulace stavby'!AN11="","",'Rekapitulace stavby'!AN11)</f>
        <v/>
      </c>
      <c r="L15" s="30"/>
    </row>
    <row r="16" spans="2:46" s="1" customFormat="1" ht="6.9" customHeight="1">
      <c r="B16" s="30"/>
      <c r="I16" s="91"/>
      <c r="L16" s="30"/>
    </row>
    <row r="17" spans="2:12" s="1" customFormat="1" ht="12" customHeight="1">
      <c r="B17" s="30"/>
      <c r="D17" s="25" t="s">
        <v>27</v>
      </c>
      <c r="I17" s="92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49" t="str">
        <f>'Rekapitulace stavby'!E14</f>
        <v>Vyplň údaj</v>
      </c>
      <c r="F18" s="226"/>
      <c r="G18" s="226"/>
      <c r="H18" s="226"/>
      <c r="I18" s="92" t="s">
        <v>26</v>
      </c>
      <c r="J18" s="26" t="str">
        <f>'Rekapitulace stavby'!AN14</f>
        <v>Vyplň údaj</v>
      </c>
      <c r="L18" s="30"/>
    </row>
    <row r="19" spans="2:12" s="1" customFormat="1" ht="6.9" customHeight="1">
      <c r="B19" s="30"/>
      <c r="I19" s="91"/>
      <c r="L19" s="30"/>
    </row>
    <row r="20" spans="2:12" s="1" customFormat="1" ht="12" customHeight="1">
      <c r="B20" s="30"/>
      <c r="D20" s="25" t="s">
        <v>29</v>
      </c>
      <c r="I20" s="92" t="s">
        <v>25</v>
      </c>
      <c r="J20" s="16" t="str">
        <f>IF('Rekapitulace stavby'!AN16="","",'Rekapitulace stavby'!AN16)</f>
        <v/>
      </c>
      <c r="L20" s="30"/>
    </row>
    <row r="21" spans="2:12" s="1" customFormat="1" ht="18" customHeight="1">
      <c r="B21" s="30"/>
      <c r="E21" s="16" t="str">
        <f>IF('Rekapitulace stavby'!E17="","",'Rekapitulace stavby'!E17)</f>
        <v xml:space="preserve"> </v>
      </c>
      <c r="I21" s="92" t="s">
        <v>26</v>
      </c>
      <c r="J21" s="16" t="str">
        <f>IF('Rekapitulace stavby'!AN17="","",'Rekapitulace stavby'!AN17)</f>
        <v/>
      </c>
      <c r="L21" s="30"/>
    </row>
    <row r="22" spans="2:12" s="1" customFormat="1" ht="6.9" customHeight="1">
      <c r="B22" s="30"/>
      <c r="I22" s="91"/>
      <c r="L22" s="30"/>
    </row>
    <row r="23" spans="2:12" s="1" customFormat="1" ht="12" customHeight="1">
      <c r="B23" s="30"/>
      <c r="D23" s="25" t="s">
        <v>31</v>
      </c>
      <c r="I23" s="92" t="s">
        <v>25</v>
      </c>
      <c r="J23" s="16" t="str">
        <f>IF('Rekapitulace stavby'!AN19="","",'Rekapitulace stavby'!AN19)</f>
        <v/>
      </c>
      <c r="L23" s="30"/>
    </row>
    <row r="24" spans="2:12" s="1" customFormat="1" ht="18" customHeight="1">
      <c r="B24" s="30"/>
      <c r="E24" s="16" t="str">
        <f>IF('Rekapitulace stavby'!E20="","",'Rekapitulace stavby'!E20)</f>
        <v xml:space="preserve"> </v>
      </c>
      <c r="I24" s="92" t="s">
        <v>26</v>
      </c>
      <c r="J24" s="16" t="str">
        <f>IF('Rekapitulace stavby'!AN20="","",'Rekapitulace stavby'!AN20)</f>
        <v/>
      </c>
      <c r="L24" s="30"/>
    </row>
    <row r="25" spans="2:12" s="1" customFormat="1" ht="6.9" customHeight="1">
      <c r="B25" s="30"/>
      <c r="I25" s="91"/>
      <c r="L25" s="30"/>
    </row>
    <row r="26" spans="2:12" s="1" customFormat="1" ht="12" customHeight="1">
      <c r="B26" s="30"/>
      <c r="D26" s="25" t="s">
        <v>32</v>
      </c>
      <c r="I26" s="91"/>
      <c r="L26" s="30"/>
    </row>
    <row r="27" spans="2:12" s="7" customFormat="1" ht="67.5" customHeight="1">
      <c r="B27" s="93"/>
      <c r="E27" s="230" t="s">
        <v>810</v>
      </c>
      <c r="F27" s="230"/>
      <c r="G27" s="230"/>
      <c r="H27" s="230"/>
      <c r="I27" s="94"/>
      <c r="L27" s="93"/>
    </row>
    <row r="28" spans="2:12" s="1" customFormat="1" ht="6.9" customHeight="1">
      <c r="B28" s="30"/>
      <c r="I28" s="91"/>
      <c r="L28" s="30"/>
    </row>
    <row r="29" spans="2:12" s="1" customFormat="1" ht="6.9" customHeight="1">
      <c r="B29" s="30"/>
      <c r="D29" s="47"/>
      <c r="E29" s="47"/>
      <c r="F29" s="47"/>
      <c r="G29" s="47"/>
      <c r="H29" s="47"/>
      <c r="I29" s="95"/>
      <c r="J29" s="47"/>
      <c r="K29" s="47"/>
      <c r="L29" s="30"/>
    </row>
    <row r="30" spans="2:12" s="1" customFormat="1" ht="25.35" customHeight="1">
      <c r="B30" s="30"/>
      <c r="D30" s="96" t="s">
        <v>33</v>
      </c>
      <c r="I30" s="91"/>
      <c r="J30" s="60">
        <f>ROUND(J86, 2)</f>
        <v>0</v>
      </c>
      <c r="L30" s="30"/>
    </row>
    <row r="31" spans="2:12" s="1" customFormat="1" ht="6.9" customHeight="1">
      <c r="B31" s="30"/>
      <c r="D31" s="47"/>
      <c r="E31" s="47"/>
      <c r="F31" s="47"/>
      <c r="G31" s="47"/>
      <c r="H31" s="47"/>
      <c r="I31" s="95"/>
      <c r="J31" s="47"/>
      <c r="K31" s="47"/>
      <c r="L31" s="30"/>
    </row>
    <row r="32" spans="2:12" s="1" customFormat="1" ht="14.4" customHeight="1">
      <c r="B32" s="30"/>
      <c r="F32" s="33" t="s">
        <v>35</v>
      </c>
      <c r="I32" s="97" t="s">
        <v>34</v>
      </c>
      <c r="J32" s="33" t="s">
        <v>36</v>
      </c>
      <c r="L32" s="30"/>
    </row>
    <row r="33" spans="2:12" s="1" customFormat="1" ht="14.4" customHeight="1">
      <c r="B33" s="30"/>
      <c r="D33" s="25" t="s">
        <v>37</v>
      </c>
      <c r="E33" s="25" t="s">
        <v>38</v>
      </c>
      <c r="F33" s="98">
        <f>ROUND((SUM(BE86:BE102)),  2)</f>
        <v>0</v>
      </c>
      <c r="I33" s="99">
        <v>0.21</v>
      </c>
      <c r="J33" s="98">
        <f>ROUND(((SUM(BE86:BE102))*I33),  2)</f>
        <v>0</v>
      </c>
      <c r="L33" s="30"/>
    </row>
    <row r="34" spans="2:12" s="1" customFormat="1" ht="14.4" customHeight="1">
      <c r="B34" s="30"/>
      <c r="E34" s="25" t="s">
        <v>39</v>
      </c>
      <c r="F34" s="98">
        <f>ROUND((SUM(BF86:BF102)),  2)</f>
        <v>0</v>
      </c>
      <c r="I34" s="99">
        <v>0.15</v>
      </c>
      <c r="J34" s="98">
        <f>ROUND(((SUM(BF86:BF102))*I34),  2)</f>
        <v>0</v>
      </c>
      <c r="L34" s="30"/>
    </row>
    <row r="35" spans="2:12" s="1" customFormat="1" ht="14.4" hidden="1" customHeight="1">
      <c r="B35" s="30"/>
      <c r="E35" s="25" t="s">
        <v>40</v>
      </c>
      <c r="F35" s="98">
        <f>ROUND((SUM(BG86:BG102)),  2)</f>
        <v>0</v>
      </c>
      <c r="I35" s="99">
        <v>0.21</v>
      </c>
      <c r="J35" s="98">
        <f>0</f>
        <v>0</v>
      </c>
      <c r="L35" s="30"/>
    </row>
    <row r="36" spans="2:12" s="1" customFormat="1" ht="14.4" hidden="1" customHeight="1">
      <c r="B36" s="30"/>
      <c r="E36" s="25" t="s">
        <v>41</v>
      </c>
      <c r="F36" s="98">
        <f>ROUND((SUM(BH86:BH102)),  2)</f>
        <v>0</v>
      </c>
      <c r="I36" s="99">
        <v>0.15</v>
      </c>
      <c r="J36" s="98">
        <f>0</f>
        <v>0</v>
      </c>
      <c r="L36" s="30"/>
    </row>
    <row r="37" spans="2:12" s="1" customFormat="1" ht="14.4" hidden="1" customHeight="1">
      <c r="B37" s="30"/>
      <c r="E37" s="25" t="s">
        <v>42</v>
      </c>
      <c r="F37" s="98">
        <f>ROUND((SUM(BI86:BI102)),  2)</f>
        <v>0</v>
      </c>
      <c r="I37" s="99">
        <v>0</v>
      </c>
      <c r="J37" s="98">
        <f>0</f>
        <v>0</v>
      </c>
      <c r="L37" s="30"/>
    </row>
    <row r="38" spans="2:12" s="1" customFormat="1" ht="6.9" customHeight="1">
      <c r="B38" s="30"/>
      <c r="I38" s="91"/>
      <c r="L38" s="30"/>
    </row>
    <row r="39" spans="2:12" s="1" customFormat="1" ht="25.35" customHeight="1">
      <c r="B39" s="30"/>
      <c r="C39" s="100"/>
      <c r="D39" s="101" t="s">
        <v>43</v>
      </c>
      <c r="E39" s="51"/>
      <c r="F39" s="51"/>
      <c r="G39" s="102" t="s">
        <v>44</v>
      </c>
      <c r="H39" s="103" t="s">
        <v>45</v>
      </c>
      <c r="I39" s="104"/>
      <c r="J39" s="105">
        <f>SUM(J30:J37)</f>
        <v>0</v>
      </c>
      <c r="K39" s="106"/>
      <c r="L39" s="30"/>
    </row>
    <row r="40" spans="2:12" s="1" customFormat="1" ht="14.4" customHeight="1">
      <c r="B40" s="39"/>
      <c r="C40" s="40"/>
      <c r="D40" s="40"/>
      <c r="E40" s="40"/>
      <c r="F40" s="40"/>
      <c r="G40" s="40"/>
      <c r="H40" s="40"/>
      <c r="I40" s="107"/>
      <c r="J40" s="40"/>
      <c r="K40" s="40"/>
      <c r="L40" s="30"/>
    </row>
    <row r="44" spans="2:12" s="1" customFormat="1" ht="6.9" customHeight="1">
      <c r="B44" s="41"/>
      <c r="C44" s="42"/>
      <c r="D44" s="42"/>
      <c r="E44" s="42"/>
      <c r="F44" s="42"/>
      <c r="G44" s="42"/>
      <c r="H44" s="42"/>
      <c r="I44" s="108"/>
      <c r="J44" s="42"/>
      <c r="K44" s="42"/>
      <c r="L44" s="30"/>
    </row>
    <row r="45" spans="2:12" s="1" customFormat="1" ht="24.9" customHeight="1">
      <c r="B45" s="30"/>
      <c r="C45" s="20" t="s">
        <v>111</v>
      </c>
      <c r="I45" s="91"/>
      <c r="L45" s="30"/>
    </row>
    <row r="46" spans="2:12" s="1" customFormat="1" ht="6.9" customHeight="1">
      <c r="B46" s="30"/>
      <c r="I46" s="91"/>
      <c r="L46" s="30"/>
    </row>
    <row r="47" spans="2:12" s="1" customFormat="1" ht="12" customHeight="1">
      <c r="B47" s="30"/>
      <c r="C47" s="25" t="s">
        <v>16</v>
      </c>
      <c r="I47" s="91"/>
      <c r="L47" s="30"/>
    </row>
    <row r="48" spans="2:12" s="1" customFormat="1" ht="16.5" customHeight="1">
      <c r="B48" s="30"/>
      <c r="E48" s="247" t="str">
        <f>E7</f>
        <v>Hala Klimeška - III. etapa</v>
      </c>
      <c r="F48" s="248"/>
      <c r="G48" s="248"/>
      <c r="H48" s="248"/>
      <c r="I48" s="91"/>
      <c r="L48" s="30"/>
    </row>
    <row r="49" spans="2:47" s="1" customFormat="1" ht="12" customHeight="1">
      <c r="B49" s="30"/>
      <c r="C49" s="25" t="s">
        <v>108</v>
      </c>
      <c r="I49" s="91"/>
      <c r="L49" s="30"/>
    </row>
    <row r="50" spans="2:47" s="1" customFormat="1" ht="16.5" customHeight="1">
      <c r="B50" s="30"/>
      <c r="E50" s="223" t="str">
        <f>E9</f>
        <v>D05 - ÚT</v>
      </c>
      <c r="F50" s="222"/>
      <c r="G50" s="222"/>
      <c r="H50" s="222"/>
      <c r="I50" s="91"/>
      <c r="L50" s="30"/>
    </row>
    <row r="51" spans="2:47" s="1" customFormat="1" ht="6.9" customHeight="1">
      <c r="B51" s="30"/>
      <c r="I51" s="91"/>
      <c r="L51" s="30"/>
    </row>
    <row r="52" spans="2:47" s="1" customFormat="1" ht="12" customHeight="1">
      <c r="B52" s="30"/>
      <c r="C52" s="25" t="s">
        <v>20</v>
      </c>
      <c r="F52" s="16" t="str">
        <f>F12</f>
        <v>Kutná Hora</v>
      </c>
      <c r="I52" s="92" t="s">
        <v>22</v>
      </c>
      <c r="J52" s="46" t="str">
        <f>IF(J12="","",J12)</f>
        <v>17. 6. 2018</v>
      </c>
      <c r="L52" s="30"/>
    </row>
    <row r="53" spans="2:47" s="1" customFormat="1" ht="6.9" customHeight="1">
      <c r="B53" s="30"/>
      <c r="I53" s="91"/>
      <c r="L53" s="30"/>
    </row>
    <row r="54" spans="2:47" s="1" customFormat="1" ht="13.65" customHeight="1">
      <c r="B54" s="30"/>
      <c r="C54" s="25" t="s">
        <v>24</v>
      </c>
      <c r="F54" s="16" t="str">
        <f>E15</f>
        <v xml:space="preserve"> </v>
      </c>
      <c r="I54" s="92" t="s">
        <v>29</v>
      </c>
      <c r="J54" s="28" t="str">
        <f>E21</f>
        <v xml:space="preserve"> </v>
      </c>
      <c r="L54" s="30"/>
    </row>
    <row r="55" spans="2:47" s="1" customFormat="1" ht="13.65" customHeight="1">
      <c r="B55" s="30"/>
      <c r="C55" s="25" t="s">
        <v>27</v>
      </c>
      <c r="F55" s="16" t="str">
        <f>IF(E18="","",E18)</f>
        <v>Vyplň údaj</v>
      </c>
      <c r="I55" s="92" t="s">
        <v>31</v>
      </c>
      <c r="J55" s="28" t="str">
        <f>E24</f>
        <v xml:space="preserve"> </v>
      </c>
      <c r="L55" s="30"/>
    </row>
    <row r="56" spans="2:47" s="1" customFormat="1" ht="10.35" customHeight="1">
      <c r="B56" s="30"/>
      <c r="I56" s="91"/>
      <c r="L56" s="30"/>
    </row>
    <row r="57" spans="2:47" s="1" customFormat="1" ht="29.25" customHeight="1">
      <c r="B57" s="30"/>
      <c r="C57" s="109" t="s">
        <v>112</v>
      </c>
      <c r="D57" s="100"/>
      <c r="E57" s="100"/>
      <c r="F57" s="100"/>
      <c r="G57" s="100"/>
      <c r="H57" s="100"/>
      <c r="I57" s="110"/>
      <c r="J57" s="111" t="s">
        <v>113</v>
      </c>
      <c r="K57" s="100"/>
      <c r="L57" s="30"/>
    </row>
    <row r="58" spans="2:47" s="1" customFormat="1" ht="10.35" customHeight="1">
      <c r="B58" s="30"/>
      <c r="I58" s="91"/>
      <c r="L58" s="30"/>
    </row>
    <row r="59" spans="2:47" s="1" customFormat="1" ht="22.8" customHeight="1">
      <c r="B59" s="30"/>
      <c r="C59" s="112" t="s">
        <v>114</v>
      </c>
      <c r="I59" s="91"/>
      <c r="J59" s="60">
        <f>J86</f>
        <v>0</v>
      </c>
      <c r="L59" s="30"/>
      <c r="AU59" s="16" t="s">
        <v>115</v>
      </c>
    </row>
    <row r="60" spans="2:47" s="8" customFormat="1" ht="24.9" customHeight="1">
      <c r="B60" s="113"/>
      <c r="D60" s="114" t="s">
        <v>125</v>
      </c>
      <c r="E60" s="115"/>
      <c r="F60" s="115"/>
      <c r="G60" s="115"/>
      <c r="H60" s="115"/>
      <c r="I60" s="116"/>
      <c r="J60" s="117">
        <f>J87</f>
        <v>0</v>
      </c>
      <c r="L60" s="113"/>
    </row>
    <row r="61" spans="2:47" s="9" customFormat="1" ht="19.95" customHeight="1">
      <c r="B61" s="118"/>
      <c r="D61" s="119" t="s">
        <v>855</v>
      </c>
      <c r="E61" s="120"/>
      <c r="F61" s="120"/>
      <c r="G61" s="120"/>
      <c r="H61" s="120"/>
      <c r="I61" s="121"/>
      <c r="J61" s="122">
        <f>J88</f>
        <v>0</v>
      </c>
      <c r="L61" s="118"/>
    </row>
    <row r="62" spans="2:47" s="9" customFormat="1" ht="14.85" customHeight="1">
      <c r="B62" s="118"/>
      <c r="D62" s="119" t="s">
        <v>856</v>
      </c>
      <c r="E62" s="120"/>
      <c r="F62" s="120"/>
      <c r="G62" s="120"/>
      <c r="H62" s="120"/>
      <c r="I62" s="121"/>
      <c r="J62" s="122">
        <f>J89</f>
        <v>0</v>
      </c>
      <c r="L62" s="118"/>
    </row>
    <row r="63" spans="2:47" s="9" customFormat="1" ht="14.85" customHeight="1">
      <c r="B63" s="118"/>
      <c r="D63" s="119" t="s">
        <v>857</v>
      </c>
      <c r="E63" s="120"/>
      <c r="F63" s="120"/>
      <c r="G63" s="120"/>
      <c r="H63" s="120"/>
      <c r="I63" s="121"/>
      <c r="J63" s="122">
        <f>J92</f>
        <v>0</v>
      </c>
      <c r="L63" s="118"/>
    </row>
    <row r="64" spans="2:47" s="9" customFormat="1" ht="19.95" customHeight="1">
      <c r="B64" s="118"/>
      <c r="D64" s="119" t="s">
        <v>858</v>
      </c>
      <c r="E64" s="120"/>
      <c r="F64" s="120"/>
      <c r="G64" s="120"/>
      <c r="H64" s="120"/>
      <c r="I64" s="121"/>
      <c r="J64" s="122">
        <f>J94</f>
        <v>0</v>
      </c>
      <c r="L64" s="118"/>
    </row>
    <row r="65" spans="2:12" s="9" customFormat="1" ht="19.95" customHeight="1">
      <c r="B65" s="118"/>
      <c r="D65" s="119" t="s">
        <v>859</v>
      </c>
      <c r="E65" s="120"/>
      <c r="F65" s="120"/>
      <c r="G65" s="120"/>
      <c r="H65" s="120"/>
      <c r="I65" s="121"/>
      <c r="J65" s="122">
        <f>J96</f>
        <v>0</v>
      </c>
      <c r="L65" s="118"/>
    </row>
    <row r="66" spans="2:12" s="9" customFormat="1" ht="19.95" customHeight="1">
      <c r="B66" s="118"/>
      <c r="D66" s="119" t="s">
        <v>860</v>
      </c>
      <c r="E66" s="120"/>
      <c r="F66" s="120"/>
      <c r="G66" s="120"/>
      <c r="H66" s="120"/>
      <c r="I66" s="121"/>
      <c r="J66" s="122">
        <f>J99</f>
        <v>0</v>
      </c>
      <c r="L66" s="118"/>
    </row>
    <row r="67" spans="2:12" s="1" customFormat="1" ht="21.75" customHeight="1">
      <c r="B67" s="30"/>
      <c r="I67" s="91"/>
      <c r="L67" s="30"/>
    </row>
    <row r="68" spans="2:12" s="1" customFormat="1" ht="6.9" customHeight="1">
      <c r="B68" s="39"/>
      <c r="C68" s="40"/>
      <c r="D68" s="40"/>
      <c r="E68" s="40"/>
      <c r="F68" s="40"/>
      <c r="G68" s="40"/>
      <c r="H68" s="40"/>
      <c r="I68" s="107"/>
      <c r="J68" s="40"/>
      <c r="K68" s="40"/>
      <c r="L68" s="30"/>
    </row>
    <row r="72" spans="2:12" s="1" customFormat="1" ht="6.9" customHeight="1">
      <c r="B72" s="41"/>
      <c r="C72" s="42"/>
      <c r="D72" s="42"/>
      <c r="E72" s="42"/>
      <c r="F72" s="42"/>
      <c r="G72" s="42"/>
      <c r="H72" s="42"/>
      <c r="I72" s="108"/>
      <c r="J72" s="42"/>
      <c r="K72" s="42"/>
      <c r="L72" s="30"/>
    </row>
    <row r="73" spans="2:12" s="1" customFormat="1" ht="24.9" customHeight="1">
      <c r="B73" s="30"/>
      <c r="C73" s="20" t="s">
        <v>139</v>
      </c>
      <c r="I73" s="91"/>
      <c r="L73" s="30"/>
    </row>
    <row r="74" spans="2:12" s="1" customFormat="1" ht="6.9" customHeight="1">
      <c r="B74" s="30"/>
      <c r="I74" s="91"/>
      <c r="L74" s="30"/>
    </row>
    <row r="75" spans="2:12" s="1" customFormat="1" ht="12" customHeight="1">
      <c r="B75" s="30"/>
      <c r="C75" s="25" t="s">
        <v>16</v>
      </c>
      <c r="I75" s="91"/>
      <c r="L75" s="30"/>
    </row>
    <row r="76" spans="2:12" s="1" customFormat="1" ht="16.5" customHeight="1">
      <c r="B76" s="30"/>
      <c r="E76" s="247" t="str">
        <f>E7</f>
        <v>Hala Klimeška - III. etapa</v>
      </c>
      <c r="F76" s="248"/>
      <c r="G76" s="248"/>
      <c r="H76" s="248"/>
      <c r="I76" s="91"/>
      <c r="L76" s="30"/>
    </row>
    <row r="77" spans="2:12" s="1" customFormat="1" ht="12" customHeight="1">
      <c r="B77" s="30"/>
      <c r="C77" s="25" t="s">
        <v>108</v>
      </c>
      <c r="I77" s="91"/>
      <c r="L77" s="30"/>
    </row>
    <row r="78" spans="2:12" s="1" customFormat="1" ht="16.5" customHeight="1">
      <c r="B78" s="30"/>
      <c r="E78" s="223" t="str">
        <f>E9</f>
        <v>D05 - ÚT</v>
      </c>
      <c r="F78" s="222"/>
      <c r="G78" s="222"/>
      <c r="H78" s="222"/>
      <c r="I78" s="91"/>
      <c r="L78" s="30"/>
    </row>
    <row r="79" spans="2:12" s="1" customFormat="1" ht="6.9" customHeight="1">
      <c r="B79" s="30"/>
      <c r="I79" s="91"/>
      <c r="L79" s="30"/>
    </row>
    <row r="80" spans="2:12" s="1" customFormat="1" ht="12" customHeight="1">
      <c r="B80" s="30"/>
      <c r="C80" s="25" t="s">
        <v>20</v>
      </c>
      <c r="F80" s="16" t="str">
        <f>F12</f>
        <v>Kutná Hora</v>
      </c>
      <c r="I80" s="92" t="s">
        <v>22</v>
      </c>
      <c r="J80" s="46" t="str">
        <f>IF(J12="","",J12)</f>
        <v>17. 6. 2018</v>
      </c>
      <c r="L80" s="30"/>
    </row>
    <row r="81" spans="2:65" s="1" customFormat="1" ht="6.9" customHeight="1">
      <c r="B81" s="30"/>
      <c r="I81" s="91"/>
      <c r="L81" s="30"/>
    </row>
    <row r="82" spans="2:65" s="1" customFormat="1" ht="13.65" customHeight="1">
      <c r="B82" s="30"/>
      <c r="C82" s="25" t="s">
        <v>24</v>
      </c>
      <c r="F82" s="16" t="str">
        <f>E15</f>
        <v xml:space="preserve"> </v>
      </c>
      <c r="I82" s="92" t="s">
        <v>29</v>
      </c>
      <c r="J82" s="28" t="str">
        <f>E21</f>
        <v xml:space="preserve"> </v>
      </c>
      <c r="L82" s="30"/>
    </row>
    <row r="83" spans="2:65" s="1" customFormat="1" ht="13.65" customHeight="1">
      <c r="B83" s="30"/>
      <c r="C83" s="25" t="s">
        <v>27</v>
      </c>
      <c r="F83" s="16" t="str">
        <f>IF(E18="","",E18)</f>
        <v>Vyplň údaj</v>
      </c>
      <c r="I83" s="92" t="s">
        <v>31</v>
      </c>
      <c r="J83" s="28" t="str">
        <f>E24</f>
        <v xml:space="preserve"> </v>
      </c>
      <c r="L83" s="30"/>
    </row>
    <row r="84" spans="2:65" s="1" customFormat="1" ht="10.35" customHeight="1">
      <c r="B84" s="30"/>
      <c r="I84" s="91"/>
      <c r="L84" s="30"/>
    </row>
    <row r="85" spans="2:65" s="10" customFormat="1" ht="29.25" customHeight="1">
      <c r="B85" s="123"/>
      <c r="C85" s="124" t="s">
        <v>140</v>
      </c>
      <c r="D85" s="125" t="s">
        <v>52</v>
      </c>
      <c r="E85" s="125" t="s">
        <v>48</v>
      </c>
      <c r="F85" s="125" t="s">
        <v>49</v>
      </c>
      <c r="G85" s="125" t="s">
        <v>141</v>
      </c>
      <c r="H85" s="125" t="s">
        <v>142</v>
      </c>
      <c r="I85" s="126" t="s">
        <v>143</v>
      </c>
      <c r="J85" s="127" t="s">
        <v>113</v>
      </c>
      <c r="K85" s="128" t="s">
        <v>144</v>
      </c>
      <c r="L85" s="123"/>
      <c r="M85" s="53" t="s">
        <v>1</v>
      </c>
      <c r="N85" s="54" t="s">
        <v>37</v>
      </c>
      <c r="O85" s="54" t="s">
        <v>145</v>
      </c>
      <c r="P85" s="54" t="s">
        <v>146</v>
      </c>
      <c r="Q85" s="54" t="s">
        <v>147</v>
      </c>
      <c r="R85" s="54" t="s">
        <v>148</v>
      </c>
      <c r="S85" s="54" t="s">
        <v>149</v>
      </c>
      <c r="T85" s="55" t="s">
        <v>150</v>
      </c>
    </row>
    <row r="86" spans="2:65" s="1" customFormat="1" ht="22.8" customHeight="1">
      <c r="B86" s="30"/>
      <c r="C86" s="58" t="s">
        <v>151</v>
      </c>
      <c r="I86" s="91"/>
      <c r="J86" s="129">
        <f>BK86</f>
        <v>0</v>
      </c>
      <c r="L86" s="30"/>
      <c r="M86" s="56"/>
      <c r="N86" s="47"/>
      <c r="O86" s="47"/>
      <c r="P86" s="130">
        <f>P87</f>
        <v>0</v>
      </c>
      <c r="Q86" s="47"/>
      <c r="R86" s="130">
        <f>R87</f>
        <v>0</v>
      </c>
      <c r="S86" s="47"/>
      <c r="T86" s="131">
        <f>T87</f>
        <v>0.74282000000000015</v>
      </c>
      <c r="AT86" s="16" t="s">
        <v>66</v>
      </c>
      <c r="AU86" s="16" t="s">
        <v>115</v>
      </c>
      <c r="BK86" s="132">
        <f>BK87</f>
        <v>0</v>
      </c>
    </row>
    <row r="87" spans="2:65" s="11" customFormat="1" ht="25.95" customHeight="1">
      <c r="B87" s="133"/>
      <c r="D87" s="134" t="s">
        <v>66</v>
      </c>
      <c r="E87" s="135" t="s">
        <v>505</v>
      </c>
      <c r="F87" s="135" t="s">
        <v>506</v>
      </c>
      <c r="I87" s="136"/>
      <c r="J87" s="137">
        <f>BK87</f>
        <v>0</v>
      </c>
      <c r="L87" s="133"/>
      <c r="M87" s="138"/>
      <c r="N87" s="139"/>
      <c r="O87" s="139"/>
      <c r="P87" s="140">
        <f>P88+P94+P96+P99</f>
        <v>0</v>
      </c>
      <c r="Q87" s="139"/>
      <c r="R87" s="140">
        <f>R88+R94+R96+R99</f>
        <v>0</v>
      </c>
      <c r="S87" s="139"/>
      <c r="T87" s="141">
        <f>T88+T94+T96+T99</f>
        <v>0.74282000000000015</v>
      </c>
      <c r="AR87" s="134" t="s">
        <v>77</v>
      </c>
      <c r="AT87" s="142" t="s">
        <v>66</v>
      </c>
      <c r="AU87" s="142" t="s">
        <v>67</v>
      </c>
      <c r="AY87" s="134" t="s">
        <v>154</v>
      </c>
      <c r="BK87" s="143">
        <f>BK88+BK94+BK96+BK99</f>
        <v>0</v>
      </c>
    </row>
    <row r="88" spans="2:65" s="11" customFormat="1" ht="22.8" customHeight="1">
      <c r="B88" s="133"/>
      <c r="D88" s="134" t="s">
        <v>66</v>
      </c>
      <c r="E88" s="144" t="s">
        <v>555</v>
      </c>
      <c r="F88" s="144" t="s">
        <v>861</v>
      </c>
      <c r="I88" s="136"/>
      <c r="J88" s="145">
        <f>BK88</f>
        <v>0</v>
      </c>
      <c r="L88" s="133"/>
      <c r="M88" s="138"/>
      <c r="N88" s="139"/>
      <c r="O88" s="139"/>
      <c r="P88" s="140">
        <f>P89+P92</f>
        <v>0</v>
      </c>
      <c r="Q88" s="139"/>
      <c r="R88" s="140">
        <f>R89+R92</f>
        <v>0</v>
      </c>
      <c r="S88" s="139"/>
      <c r="T88" s="141">
        <f>T89+T92</f>
        <v>0.11428000000000001</v>
      </c>
      <c r="AR88" s="134" t="s">
        <v>75</v>
      </c>
      <c r="AT88" s="142" t="s">
        <v>66</v>
      </c>
      <c r="AU88" s="142" t="s">
        <v>75</v>
      </c>
      <c r="AY88" s="134" t="s">
        <v>154</v>
      </c>
      <c r="BK88" s="143">
        <f>BK89+BK92</f>
        <v>0</v>
      </c>
    </row>
    <row r="89" spans="2:65" s="11" customFormat="1" ht="20.85" customHeight="1">
      <c r="B89" s="133"/>
      <c r="D89" s="134" t="s">
        <v>66</v>
      </c>
      <c r="E89" s="144" t="s">
        <v>862</v>
      </c>
      <c r="F89" s="144" t="s">
        <v>863</v>
      </c>
      <c r="I89" s="136"/>
      <c r="J89" s="145">
        <f>BK89</f>
        <v>0</v>
      </c>
      <c r="L89" s="133"/>
      <c r="M89" s="138"/>
      <c r="N89" s="139"/>
      <c r="O89" s="139"/>
      <c r="P89" s="140">
        <f>SUM(P90:P91)</f>
        <v>0</v>
      </c>
      <c r="Q89" s="139"/>
      <c r="R89" s="140">
        <f>SUM(R90:R91)</f>
        <v>0</v>
      </c>
      <c r="S89" s="139"/>
      <c r="T89" s="141">
        <f>SUM(T90:T91)</f>
        <v>8.5710000000000008E-2</v>
      </c>
      <c r="AR89" s="134" t="s">
        <v>77</v>
      </c>
      <c r="AT89" s="142" t="s">
        <v>66</v>
      </c>
      <c r="AU89" s="142" t="s">
        <v>77</v>
      </c>
      <c r="AY89" s="134" t="s">
        <v>154</v>
      </c>
      <c r="BK89" s="143">
        <f>SUM(BK90:BK91)</f>
        <v>0</v>
      </c>
    </row>
    <row r="90" spans="2:65" s="1" customFormat="1" ht="16.5" customHeight="1">
      <c r="B90" s="146"/>
      <c r="C90" s="147" t="s">
        <v>75</v>
      </c>
      <c r="D90" s="147" t="s">
        <v>156</v>
      </c>
      <c r="E90" s="148" t="s">
        <v>864</v>
      </c>
      <c r="F90" s="149" t="s">
        <v>865</v>
      </c>
      <c r="G90" s="150" t="s">
        <v>279</v>
      </c>
      <c r="H90" s="151">
        <v>1</v>
      </c>
      <c r="I90" s="152"/>
      <c r="J90" s="153">
        <f>ROUND(I90*H90,2)</f>
        <v>0</v>
      </c>
      <c r="K90" s="149" t="s">
        <v>1</v>
      </c>
      <c r="L90" s="30"/>
      <c r="M90" s="154" t="s">
        <v>1</v>
      </c>
      <c r="N90" s="155" t="s">
        <v>38</v>
      </c>
      <c r="O90" s="49"/>
      <c r="P90" s="156">
        <f>O90*H90</f>
        <v>0</v>
      </c>
      <c r="Q90" s="156">
        <v>0</v>
      </c>
      <c r="R90" s="156">
        <f>Q90*H90</f>
        <v>0</v>
      </c>
      <c r="S90" s="156">
        <v>2.8570000000000002E-2</v>
      </c>
      <c r="T90" s="157">
        <f>S90*H90</f>
        <v>2.8570000000000002E-2</v>
      </c>
      <c r="AR90" s="16" t="s">
        <v>249</v>
      </c>
      <c r="AT90" s="16" t="s">
        <v>156</v>
      </c>
      <c r="AU90" s="16" t="s">
        <v>167</v>
      </c>
      <c r="AY90" s="16" t="s">
        <v>154</v>
      </c>
      <c r="BE90" s="158">
        <f>IF(N90="základní",J90,0)</f>
        <v>0</v>
      </c>
      <c r="BF90" s="158">
        <f>IF(N90="snížená",J90,0)</f>
        <v>0</v>
      </c>
      <c r="BG90" s="158">
        <f>IF(N90="zákl. přenesená",J90,0)</f>
        <v>0</v>
      </c>
      <c r="BH90" s="158">
        <f>IF(N90="sníž. přenesená",J90,0)</f>
        <v>0</v>
      </c>
      <c r="BI90" s="158">
        <f>IF(N90="nulová",J90,0)</f>
        <v>0</v>
      </c>
      <c r="BJ90" s="16" t="s">
        <v>75</v>
      </c>
      <c r="BK90" s="158">
        <f>ROUND(I90*H90,2)</f>
        <v>0</v>
      </c>
      <c r="BL90" s="16" t="s">
        <v>249</v>
      </c>
      <c r="BM90" s="16" t="s">
        <v>866</v>
      </c>
    </row>
    <row r="91" spans="2:65" s="1" customFormat="1" ht="16.5" customHeight="1">
      <c r="B91" s="146"/>
      <c r="C91" s="147" t="s">
        <v>77</v>
      </c>
      <c r="D91" s="147" t="s">
        <v>156</v>
      </c>
      <c r="E91" s="148" t="s">
        <v>867</v>
      </c>
      <c r="F91" s="149" t="s">
        <v>868</v>
      </c>
      <c r="G91" s="150" t="s">
        <v>279</v>
      </c>
      <c r="H91" s="151">
        <v>2</v>
      </c>
      <c r="I91" s="152"/>
      <c r="J91" s="153">
        <f>ROUND(I91*H91,2)</f>
        <v>0</v>
      </c>
      <c r="K91" s="149" t="s">
        <v>1</v>
      </c>
      <c r="L91" s="30"/>
      <c r="M91" s="154" t="s">
        <v>1</v>
      </c>
      <c r="N91" s="155" t="s">
        <v>38</v>
      </c>
      <c r="O91" s="49"/>
      <c r="P91" s="156">
        <f>O91*H91</f>
        <v>0</v>
      </c>
      <c r="Q91" s="156">
        <v>0</v>
      </c>
      <c r="R91" s="156">
        <f>Q91*H91</f>
        <v>0</v>
      </c>
      <c r="S91" s="156">
        <v>2.8570000000000002E-2</v>
      </c>
      <c r="T91" s="157">
        <f>S91*H91</f>
        <v>5.7140000000000003E-2</v>
      </c>
      <c r="AR91" s="16" t="s">
        <v>249</v>
      </c>
      <c r="AT91" s="16" t="s">
        <v>156</v>
      </c>
      <c r="AU91" s="16" t="s">
        <v>167</v>
      </c>
      <c r="AY91" s="16" t="s">
        <v>154</v>
      </c>
      <c r="BE91" s="158">
        <f>IF(N91="základní",J91,0)</f>
        <v>0</v>
      </c>
      <c r="BF91" s="158">
        <f>IF(N91="snížená",J91,0)</f>
        <v>0</v>
      </c>
      <c r="BG91" s="158">
        <f>IF(N91="zákl. přenesená",J91,0)</f>
        <v>0</v>
      </c>
      <c r="BH91" s="158">
        <f>IF(N91="sníž. přenesená",J91,0)</f>
        <v>0</v>
      </c>
      <c r="BI91" s="158">
        <f>IF(N91="nulová",J91,0)</f>
        <v>0</v>
      </c>
      <c r="BJ91" s="16" t="s">
        <v>75</v>
      </c>
      <c r="BK91" s="158">
        <f>ROUND(I91*H91,2)</f>
        <v>0</v>
      </c>
      <c r="BL91" s="16" t="s">
        <v>249</v>
      </c>
      <c r="BM91" s="16" t="s">
        <v>869</v>
      </c>
    </row>
    <row r="92" spans="2:65" s="11" customFormat="1" ht="20.85" customHeight="1">
      <c r="B92" s="133"/>
      <c r="D92" s="134" t="s">
        <v>66</v>
      </c>
      <c r="E92" s="144" t="s">
        <v>870</v>
      </c>
      <c r="F92" s="144" t="s">
        <v>871</v>
      </c>
      <c r="I92" s="136"/>
      <c r="J92" s="145">
        <f>BK92</f>
        <v>0</v>
      </c>
      <c r="L92" s="133"/>
      <c r="M92" s="138"/>
      <c r="N92" s="139"/>
      <c r="O92" s="139"/>
      <c r="P92" s="140">
        <f>P93</f>
        <v>0</v>
      </c>
      <c r="Q92" s="139"/>
      <c r="R92" s="140">
        <f>R93</f>
        <v>0</v>
      </c>
      <c r="S92" s="139"/>
      <c r="T92" s="141">
        <f>T93</f>
        <v>2.8570000000000002E-2</v>
      </c>
      <c r="AR92" s="134" t="s">
        <v>77</v>
      </c>
      <c r="AT92" s="142" t="s">
        <v>66</v>
      </c>
      <c r="AU92" s="142" t="s">
        <v>77</v>
      </c>
      <c r="AY92" s="134" t="s">
        <v>154</v>
      </c>
      <c r="BK92" s="143">
        <f>BK93</f>
        <v>0</v>
      </c>
    </row>
    <row r="93" spans="2:65" s="1" customFormat="1" ht="16.5" customHeight="1">
      <c r="B93" s="146"/>
      <c r="C93" s="147" t="s">
        <v>167</v>
      </c>
      <c r="D93" s="147" t="s">
        <v>156</v>
      </c>
      <c r="E93" s="148" t="s">
        <v>872</v>
      </c>
      <c r="F93" s="149" t="s">
        <v>873</v>
      </c>
      <c r="G93" s="150" t="s">
        <v>279</v>
      </c>
      <c r="H93" s="151">
        <v>1</v>
      </c>
      <c r="I93" s="152"/>
      <c r="J93" s="153">
        <f>ROUND(I93*H93,2)</f>
        <v>0</v>
      </c>
      <c r="K93" s="149" t="s">
        <v>1</v>
      </c>
      <c r="L93" s="30"/>
      <c r="M93" s="154" t="s">
        <v>1</v>
      </c>
      <c r="N93" s="155" t="s">
        <v>38</v>
      </c>
      <c r="O93" s="49"/>
      <c r="P93" s="156">
        <f>O93*H93</f>
        <v>0</v>
      </c>
      <c r="Q93" s="156">
        <v>0</v>
      </c>
      <c r="R93" s="156">
        <f>Q93*H93</f>
        <v>0</v>
      </c>
      <c r="S93" s="156">
        <v>2.8570000000000002E-2</v>
      </c>
      <c r="T93" s="157">
        <f>S93*H93</f>
        <v>2.8570000000000002E-2</v>
      </c>
      <c r="AR93" s="16" t="s">
        <v>249</v>
      </c>
      <c r="AT93" s="16" t="s">
        <v>156</v>
      </c>
      <c r="AU93" s="16" t="s">
        <v>167</v>
      </c>
      <c r="AY93" s="16" t="s">
        <v>154</v>
      </c>
      <c r="BE93" s="158">
        <f>IF(N93="základní",J93,0)</f>
        <v>0</v>
      </c>
      <c r="BF93" s="158">
        <f>IF(N93="snížená",J93,0)</f>
        <v>0</v>
      </c>
      <c r="BG93" s="158">
        <f>IF(N93="zákl. přenesená",J93,0)</f>
        <v>0</v>
      </c>
      <c r="BH93" s="158">
        <f>IF(N93="sníž. přenesená",J93,0)</f>
        <v>0</v>
      </c>
      <c r="BI93" s="158">
        <f>IF(N93="nulová",J93,0)</f>
        <v>0</v>
      </c>
      <c r="BJ93" s="16" t="s">
        <v>75</v>
      </c>
      <c r="BK93" s="158">
        <f>ROUND(I93*H93,2)</f>
        <v>0</v>
      </c>
      <c r="BL93" s="16" t="s">
        <v>249</v>
      </c>
      <c r="BM93" s="16" t="s">
        <v>874</v>
      </c>
    </row>
    <row r="94" spans="2:65" s="11" customFormat="1" ht="22.8" customHeight="1">
      <c r="B94" s="133"/>
      <c r="D94" s="134" t="s">
        <v>66</v>
      </c>
      <c r="E94" s="144" t="s">
        <v>563</v>
      </c>
      <c r="F94" s="144" t="s">
        <v>875</v>
      </c>
      <c r="I94" s="136"/>
      <c r="J94" s="145">
        <f>BK94</f>
        <v>0</v>
      </c>
      <c r="L94" s="133"/>
      <c r="M94" s="138"/>
      <c r="N94" s="139"/>
      <c r="O94" s="139"/>
      <c r="P94" s="140">
        <f>P95</f>
        <v>0</v>
      </c>
      <c r="Q94" s="139"/>
      <c r="R94" s="140">
        <f>R95</f>
        <v>0</v>
      </c>
      <c r="S94" s="139"/>
      <c r="T94" s="141">
        <f>T95</f>
        <v>0.17142000000000002</v>
      </c>
      <c r="AR94" s="134" t="s">
        <v>77</v>
      </c>
      <c r="AT94" s="142" t="s">
        <v>66</v>
      </c>
      <c r="AU94" s="142" t="s">
        <v>75</v>
      </c>
      <c r="AY94" s="134" t="s">
        <v>154</v>
      </c>
      <c r="BK94" s="143">
        <f>BK95</f>
        <v>0</v>
      </c>
    </row>
    <row r="95" spans="2:65" s="1" customFormat="1" ht="16.5" customHeight="1">
      <c r="B95" s="146"/>
      <c r="C95" s="147" t="s">
        <v>161</v>
      </c>
      <c r="D95" s="147" t="s">
        <v>156</v>
      </c>
      <c r="E95" s="148" t="s">
        <v>876</v>
      </c>
      <c r="F95" s="149" t="s">
        <v>877</v>
      </c>
      <c r="G95" s="150" t="s">
        <v>279</v>
      </c>
      <c r="H95" s="151">
        <v>6</v>
      </c>
      <c r="I95" s="152"/>
      <c r="J95" s="153">
        <f>ROUND(I95*H95,2)</f>
        <v>0</v>
      </c>
      <c r="K95" s="149" t="s">
        <v>1</v>
      </c>
      <c r="L95" s="30"/>
      <c r="M95" s="154" t="s">
        <v>1</v>
      </c>
      <c r="N95" s="155" t="s">
        <v>38</v>
      </c>
      <c r="O95" s="49"/>
      <c r="P95" s="156">
        <f>O95*H95</f>
        <v>0</v>
      </c>
      <c r="Q95" s="156">
        <v>0</v>
      </c>
      <c r="R95" s="156">
        <f>Q95*H95</f>
        <v>0</v>
      </c>
      <c r="S95" s="156">
        <v>2.8570000000000002E-2</v>
      </c>
      <c r="T95" s="157">
        <f>S95*H95</f>
        <v>0.17142000000000002</v>
      </c>
      <c r="AR95" s="16" t="s">
        <v>249</v>
      </c>
      <c r="AT95" s="16" t="s">
        <v>156</v>
      </c>
      <c r="AU95" s="16" t="s">
        <v>77</v>
      </c>
      <c r="AY95" s="16" t="s">
        <v>154</v>
      </c>
      <c r="BE95" s="158">
        <f>IF(N95="základní",J95,0)</f>
        <v>0</v>
      </c>
      <c r="BF95" s="158">
        <f>IF(N95="snížená",J95,0)</f>
        <v>0</v>
      </c>
      <c r="BG95" s="158">
        <f>IF(N95="zákl. přenesená",J95,0)</f>
        <v>0</v>
      </c>
      <c r="BH95" s="158">
        <f>IF(N95="sníž. přenesená",J95,0)</f>
        <v>0</v>
      </c>
      <c r="BI95" s="158">
        <f>IF(N95="nulová",J95,0)</f>
        <v>0</v>
      </c>
      <c r="BJ95" s="16" t="s">
        <v>75</v>
      </c>
      <c r="BK95" s="158">
        <f>ROUND(I95*H95,2)</f>
        <v>0</v>
      </c>
      <c r="BL95" s="16" t="s">
        <v>249</v>
      </c>
      <c r="BM95" s="16" t="s">
        <v>878</v>
      </c>
    </row>
    <row r="96" spans="2:65" s="11" customFormat="1" ht="22.8" customHeight="1">
      <c r="B96" s="133"/>
      <c r="D96" s="134" t="s">
        <v>66</v>
      </c>
      <c r="E96" s="144" t="s">
        <v>568</v>
      </c>
      <c r="F96" s="144" t="s">
        <v>879</v>
      </c>
      <c r="I96" s="136"/>
      <c r="J96" s="145">
        <f>BK96</f>
        <v>0</v>
      </c>
      <c r="L96" s="133"/>
      <c r="M96" s="138"/>
      <c r="N96" s="139"/>
      <c r="O96" s="139"/>
      <c r="P96" s="140">
        <f>SUM(P97:P98)</f>
        <v>0</v>
      </c>
      <c r="Q96" s="139"/>
      <c r="R96" s="140">
        <f>SUM(R97:R98)</f>
        <v>0</v>
      </c>
      <c r="S96" s="139"/>
      <c r="T96" s="141">
        <f>SUM(T97:T98)</f>
        <v>0.34284000000000003</v>
      </c>
      <c r="AR96" s="134" t="s">
        <v>77</v>
      </c>
      <c r="AT96" s="142" t="s">
        <v>66</v>
      </c>
      <c r="AU96" s="142" t="s">
        <v>75</v>
      </c>
      <c r="AY96" s="134" t="s">
        <v>154</v>
      </c>
      <c r="BK96" s="143">
        <f>SUM(BK97:BK98)</f>
        <v>0</v>
      </c>
    </row>
    <row r="97" spans="2:65" s="1" customFormat="1" ht="16.5" customHeight="1">
      <c r="B97" s="146"/>
      <c r="C97" s="147" t="s">
        <v>179</v>
      </c>
      <c r="D97" s="147" t="s">
        <v>156</v>
      </c>
      <c r="E97" s="148" t="s">
        <v>880</v>
      </c>
      <c r="F97" s="149" t="s">
        <v>881</v>
      </c>
      <c r="G97" s="150" t="s">
        <v>279</v>
      </c>
      <c r="H97" s="151">
        <v>6</v>
      </c>
      <c r="I97" s="152"/>
      <c r="J97" s="153">
        <f>ROUND(I97*H97,2)</f>
        <v>0</v>
      </c>
      <c r="K97" s="149" t="s">
        <v>1</v>
      </c>
      <c r="L97" s="30"/>
      <c r="M97" s="154" t="s">
        <v>1</v>
      </c>
      <c r="N97" s="155" t="s">
        <v>38</v>
      </c>
      <c r="O97" s="49"/>
      <c r="P97" s="156">
        <f>O97*H97</f>
        <v>0</v>
      </c>
      <c r="Q97" s="156">
        <v>0</v>
      </c>
      <c r="R97" s="156">
        <f>Q97*H97</f>
        <v>0</v>
      </c>
      <c r="S97" s="156">
        <v>2.8570000000000002E-2</v>
      </c>
      <c r="T97" s="157">
        <f>S97*H97</f>
        <v>0.17142000000000002</v>
      </c>
      <c r="AR97" s="16" t="s">
        <v>249</v>
      </c>
      <c r="AT97" s="16" t="s">
        <v>156</v>
      </c>
      <c r="AU97" s="16" t="s">
        <v>77</v>
      </c>
      <c r="AY97" s="16" t="s">
        <v>154</v>
      </c>
      <c r="BE97" s="158">
        <f>IF(N97="základní",J97,0)</f>
        <v>0</v>
      </c>
      <c r="BF97" s="158">
        <f>IF(N97="snížená",J97,0)</f>
        <v>0</v>
      </c>
      <c r="BG97" s="158">
        <f>IF(N97="zákl. přenesená",J97,0)</f>
        <v>0</v>
      </c>
      <c r="BH97" s="158">
        <f>IF(N97="sníž. přenesená",J97,0)</f>
        <v>0</v>
      </c>
      <c r="BI97" s="158">
        <f>IF(N97="nulová",J97,0)</f>
        <v>0</v>
      </c>
      <c r="BJ97" s="16" t="s">
        <v>75</v>
      </c>
      <c r="BK97" s="158">
        <f>ROUND(I97*H97,2)</f>
        <v>0</v>
      </c>
      <c r="BL97" s="16" t="s">
        <v>249</v>
      </c>
      <c r="BM97" s="16" t="s">
        <v>882</v>
      </c>
    </row>
    <row r="98" spans="2:65" s="1" customFormat="1" ht="16.5" customHeight="1">
      <c r="B98" s="146"/>
      <c r="C98" s="147" t="s">
        <v>184</v>
      </c>
      <c r="D98" s="147" t="s">
        <v>156</v>
      </c>
      <c r="E98" s="148" t="s">
        <v>883</v>
      </c>
      <c r="F98" s="149" t="s">
        <v>884</v>
      </c>
      <c r="G98" s="150" t="s">
        <v>279</v>
      </c>
      <c r="H98" s="151">
        <v>6</v>
      </c>
      <c r="I98" s="152"/>
      <c r="J98" s="153">
        <f>ROUND(I98*H98,2)</f>
        <v>0</v>
      </c>
      <c r="K98" s="149" t="s">
        <v>1</v>
      </c>
      <c r="L98" s="30"/>
      <c r="M98" s="154" t="s">
        <v>1</v>
      </c>
      <c r="N98" s="155" t="s">
        <v>38</v>
      </c>
      <c r="O98" s="49"/>
      <c r="P98" s="156">
        <f>O98*H98</f>
        <v>0</v>
      </c>
      <c r="Q98" s="156">
        <v>0</v>
      </c>
      <c r="R98" s="156">
        <f>Q98*H98</f>
        <v>0</v>
      </c>
      <c r="S98" s="156">
        <v>2.8570000000000002E-2</v>
      </c>
      <c r="T98" s="157">
        <f>S98*H98</f>
        <v>0.17142000000000002</v>
      </c>
      <c r="AR98" s="16" t="s">
        <v>249</v>
      </c>
      <c r="AT98" s="16" t="s">
        <v>156</v>
      </c>
      <c r="AU98" s="16" t="s">
        <v>77</v>
      </c>
      <c r="AY98" s="16" t="s">
        <v>154</v>
      </c>
      <c r="BE98" s="158">
        <f>IF(N98="základní",J98,0)</f>
        <v>0</v>
      </c>
      <c r="BF98" s="158">
        <f>IF(N98="snížená",J98,0)</f>
        <v>0</v>
      </c>
      <c r="BG98" s="158">
        <f>IF(N98="zákl. přenesená",J98,0)</f>
        <v>0</v>
      </c>
      <c r="BH98" s="158">
        <f>IF(N98="sníž. přenesená",J98,0)</f>
        <v>0</v>
      </c>
      <c r="BI98" s="158">
        <f>IF(N98="nulová",J98,0)</f>
        <v>0</v>
      </c>
      <c r="BJ98" s="16" t="s">
        <v>75</v>
      </c>
      <c r="BK98" s="158">
        <f>ROUND(I98*H98,2)</f>
        <v>0</v>
      </c>
      <c r="BL98" s="16" t="s">
        <v>249</v>
      </c>
      <c r="BM98" s="16" t="s">
        <v>885</v>
      </c>
    </row>
    <row r="99" spans="2:65" s="11" customFormat="1" ht="22.8" customHeight="1">
      <c r="B99" s="133"/>
      <c r="D99" s="134" t="s">
        <v>66</v>
      </c>
      <c r="E99" s="144" t="s">
        <v>574</v>
      </c>
      <c r="F99" s="144" t="s">
        <v>886</v>
      </c>
      <c r="I99" s="136"/>
      <c r="J99" s="145">
        <f>BK99</f>
        <v>0</v>
      </c>
      <c r="L99" s="133"/>
      <c r="M99" s="138"/>
      <c r="N99" s="139"/>
      <c r="O99" s="139"/>
      <c r="P99" s="140">
        <f>SUM(P100:P102)</f>
        <v>0</v>
      </c>
      <c r="Q99" s="139"/>
      <c r="R99" s="140">
        <f>SUM(R100:R102)</f>
        <v>0</v>
      </c>
      <c r="S99" s="139"/>
      <c r="T99" s="141">
        <f>SUM(T100:T102)</f>
        <v>0.11428000000000001</v>
      </c>
      <c r="AR99" s="134" t="s">
        <v>77</v>
      </c>
      <c r="AT99" s="142" t="s">
        <v>66</v>
      </c>
      <c r="AU99" s="142" t="s">
        <v>75</v>
      </c>
      <c r="AY99" s="134" t="s">
        <v>154</v>
      </c>
      <c r="BK99" s="143">
        <f>SUM(BK100:BK102)</f>
        <v>0</v>
      </c>
    </row>
    <row r="100" spans="2:65" s="1" customFormat="1" ht="16.5" customHeight="1">
      <c r="B100" s="146"/>
      <c r="C100" s="147" t="s">
        <v>188</v>
      </c>
      <c r="D100" s="147" t="s">
        <v>156</v>
      </c>
      <c r="E100" s="148" t="s">
        <v>887</v>
      </c>
      <c r="F100" s="149" t="s">
        <v>888</v>
      </c>
      <c r="G100" s="150" t="s">
        <v>279</v>
      </c>
      <c r="H100" s="151">
        <v>2</v>
      </c>
      <c r="I100" s="152"/>
      <c r="J100" s="153">
        <f>ROUND(I100*H100,2)</f>
        <v>0</v>
      </c>
      <c r="K100" s="149" t="s">
        <v>1</v>
      </c>
      <c r="L100" s="30"/>
      <c r="M100" s="154" t="s">
        <v>1</v>
      </c>
      <c r="N100" s="155" t="s">
        <v>38</v>
      </c>
      <c r="O100" s="49"/>
      <c r="P100" s="156">
        <f>O100*H100</f>
        <v>0</v>
      </c>
      <c r="Q100" s="156">
        <v>0</v>
      </c>
      <c r="R100" s="156">
        <f>Q100*H100</f>
        <v>0</v>
      </c>
      <c r="S100" s="156">
        <v>2.8570000000000002E-2</v>
      </c>
      <c r="T100" s="157">
        <f>S100*H100</f>
        <v>5.7140000000000003E-2</v>
      </c>
      <c r="AR100" s="16" t="s">
        <v>249</v>
      </c>
      <c r="AT100" s="16" t="s">
        <v>156</v>
      </c>
      <c r="AU100" s="16" t="s">
        <v>77</v>
      </c>
      <c r="AY100" s="16" t="s">
        <v>154</v>
      </c>
      <c r="BE100" s="158">
        <f>IF(N100="základní",J100,0)</f>
        <v>0</v>
      </c>
      <c r="BF100" s="158">
        <f>IF(N100="snížená",J100,0)</f>
        <v>0</v>
      </c>
      <c r="BG100" s="158">
        <f>IF(N100="zákl. přenesená",J100,0)</f>
        <v>0</v>
      </c>
      <c r="BH100" s="158">
        <f>IF(N100="sníž. přenesená",J100,0)</f>
        <v>0</v>
      </c>
      <c r="BI100" s="158">
        <f>IF(N100="nulová",J100,0)</f>
        <v>0</v>
      </c>
      <c r="BJ100" s="16" t="s">
        <v>75</v>
      </c>
      <c r="BK100" s="158">
        <f>ROUND(I100*H100,2)</f>
        <v>0</v>
      </c>
      <c r="BL100" s="16" t="s">
        <v>249</v>
      </c>
      <c r="BM100" s="16" t="s">
        <v>889</v>
      </c>
    </row>
    <row r="101" spans="2:65" s="1" customFormat="1" ht="16.5" customHeight="1">
      <c r="B101" s="146"/>
      <c r="C101" s="147" t="s">
        <v>193</v>
      </c>
      <c r="D101" s="147" t="s">
        <v>156</v>
      </c>
      <c r="E101" s="148" t="s">
        <v>890</v>
      </c>
      <c r="F101" s="149" t="s">
        <v>891</v>
      </c>
      <c r="G101" s="150" t="s">
        <v>279</v>
      </c>
      <c r="H101" s="151">
        <v>1</v>
      </c>
      <c r="I101" s="152"/>
      <c r="J101" s="153">
        <f>ROUND(I101*H101,2)</f>
        <v>0</v>
      </c>
      <c r="K101" s="149" t="s">
        <v>1</v>
      </c>
      <c r="L101" s="30"/>
      <c r="M101" s="154" t="s">
        <v>1</v>
      </c>
      <c r="N101" s="155" t="s">
        <v>38</v>
      </c>
      <c r="O101" s="49"/>
      <c r="P101" s="156">
        <f>O101*H101</f>
        <v>0</v>
      </c>
      <c r="Q101" s="156">
        <v>0</v>
      </c>
      <c r="R101" s="156">
        <f>Q101*H101</f>
        <v>0</v>
      </c>
      <c r="S101" s="156">
        <v>2.8570000000000002E-2</v>
      </c>
      <c r="T101" s="157">
        <f>S101*H101</f>
        <v>2.8570000000000002E-2</v>
      </c>
      <c r="AR101" s="16" t="s">
        <v>249</v>
      </c>
      <c r="AT101" s="16" t="s">
        <v>156</v>
      </c>
      <c r="AU101" s="16" t="s">
        <v>77</v>
      </c>
      <c r="AY101" s="16" t="s">
        <v>154</v>
      </c>
      <c r="BE101" s="158">
        <f>IF(N101="základní",J101,0)</f>
        <v>0</v>
      </c>
      <c r="BF101" s="158">
        <f>IF(N101="snížená",J101,0)</f>
        <v>0</v>
      </c>
      <c r="BG101" s="158">
        <f>IF(N101="zákl. přenesená",J101,0)</f>
        <v>0</v>
      </c>
      <c r="BH101" s="158">
        <f>IF(N101="sníž. přenesená",J101,0)</f>
        <v>0</v>
      </c>
      <c r="BI101" s="158">
        <f>IF(N101="nulová",J101,0)</f>
        <v>0</v>
      </c>
      <c r="BJ101" s="16" t="s">
        <v>75</v>
      </c>
      <c r="BK101" s="158">
        <f>ROUND(I101*H101,2)</f>
        <v>0</v>
      </c>
      <c r="BL101" s="16" t="s">
        <v>249</v>
      </c>
      <c r="BM101" s="16" t="s">
        <v>892</v>
      </c>
    </row>
    <row r="102" spans="2:65" s="1" customFormat="1" ht="16.5" customHeight="1">
      <c r="B102" s="146"/>
      <c r="C102" s="147" t="s">
        <v>200</v>
      </c>
      <c r="D102" s="147" t="s">
        <v>156</v>
      </c>
      <c r="E102" s="148" t="s">
        <v>893</v>
      </c>
      <c r="F102" s="149" t="s">
        <v>894</v>
      </c>
      <c r="G102" s="150" t="s">
        <v>279</v>
      </c>
      <c r="H102" s="151">
        <v>1</v>
      </c>
      <c r="I102" s="152"/>
      <c r="J102" s="153">
        <f>ROUND(I102*H102,2)</f>
        <v>0</v>
      </c>
      <c r="K102" s="149" t="s">
        <v>1</v>
      </c>
      <c r="L102" s="30"/>
      <c r="M102" s="196" t="s">
        <v>1</v>
      </c>
      <c r="N102" s="197" t="s">
        <v>38</v>
      </c>
      <c r="O102" s="198"/>
      <c r="P102" s="199">
        <f>O102*H102</f>
        <v>0</v>
      </c>
      <c r="Q102" s="199">
        <v>0</v>
      </c>
      <c r="R102" s="199">
        <f>Q102*H102</f>
        <v>0</v>
      </c>
      <c r="S102" s="199">
        <v>2.8570000000000002E-2</v>
      </c>
      <c r="T102" s="200">
        <f>S102*H102</f>
        <v>2.8570000000000002E-2</v>
      </c>
      <c r="AR102" s="16" t="s">
        <v>249</v>
      </c>
      <c r="AT102" s="16" t="s">
        <v>156</v>
      </c>
      <c r="AU102" s="16" t="s">
        <v>77</v>
      </c>
      <c r="AY102" s="16" t="s">
        <v>154</v>
      </c>
      <c r="BE102" s="158">
        <f>IF(N102="základní",J102,0)</f>
        <v>0</v>
      </c>
      <c r="BF102" s="158">
        <f>IF(N102="snížená",J102,0)</f>
        <v>0</v>
      </c>
      <c r="BG102" s="158">
        <f>IF(N102="zákl. přenesená",J102,0)</f>
        <v>0</v>
      </c>
      <c r="BH102" s="158">
        <f>IF(N102="sníž. přenesená",J102,0)</f>
        <v>0</v>
      </c>
      <c r="BI102" s="158">
        <f>IF(N102="nulová",J102,0)</f>
        <v>0</v>
      </c>
      <c r="BJ102" s="16" t="s">
        <v>75</v>
      </c>
      <c r="BK102" s="158">
        <f>ROUND(I102*H102,2)</f>
        <v>0</v>
      </c>
      <c r="BL102" s="16" t="s">
        <v>249</v>
      </c>
      <c r="BM102" s="16" t="s">
        <v>895</v>
      </c>
    </row>
    <row r="103" spans="2:65" s="1" customFormat="1" ht="6.9" customHeight="1">
      <c r="B103" s="39"/>
      <c r="C103" s="40"/>
      <c r="D103" s="40"/>
      <c r="E103" s="40"/>
      <c r="F103" s="40"/>
      <c r="G103" s="40"/>
      <c r="H103" s="40"/>
      <c r="I103" s="107"/>
      <c r="J103" s="40"/>
      <c r="K103" s="40"/>
      <c r="L103" s="30"/>
    </row>
  </sheetData>
  <autoFilter ref="C85:K102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1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89" customWidth="1"/>
    <col min="10" max="10" width="23.42578125" customWidth="1"/>
    <col min="11" max="11" width="15.425781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5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86</v>
      </c>
    </row>
    <row r="3" spans="2:46" ht="6.9" customHeight="1">
      <c r="B3" s="17"/>
      <c r="C3" s="18"/>
      <c r="D3" s="18"/>
      <c r="E3" s="18"/>
      <c r="F3" s="18"/>
      <c r="G3" s="18"/>
      <c r="H3" s="18"/>
      <c r="I3" s="90"/>
      <c r="J3" s="18"/>
      <c r="K3" s="18"/>
      <c r="L3" s="19"/>
      <c r="AT3" s="16" t="s">
        <v>77</v>
      </c>
    </row>
    <row r="4" spans="2:46" ht="24.9" customHeight="1">
      <c r="B4" s="19"/>
      <c r="D4" s="20" t="s">
        <v>107</v>
      </c>
      <c r="L4" s="19"/>
      <c r="M4" s="21" t="s">
        <v>10</v>
      </c>
      <c r="AT4" s="16" t="s">
        <v>3</v>
      </c>
    </row>
    <row r="5" spans="2:46" ht="6.9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47" t="str">
        <f>'Rekapitulace stavby'!K6</f>
        <v>Hala Klimeška - III. etapa</v>
      </c>
      <c r="F7" s="248"/>
      <c r="G7" s="248"/>
      <c r="H7" s="248"/>
      <c r="L7" s="19"/>
    </row>
    <row r="8" spans="2:46" s="1" customFormat="1" ht="12" customHeight="1">
      <c r="B8" s="30"/>
      <c r="D8" s="25" t="s">
        <v>108</v>
      </c>
      <c r="I8" s="91"/>
      <c r="L8" s="30"/>
    </row>
    <row r="9" spans="2:46" s="1" customFormat="1" ht="36.9" customHeight="1">
      <c r="B9" s="30"/>
      <c r="E9" s="223" t="s">
        <v>896</v>
      </c>
      <c r="F9" s="222"/>
      <c r="G9" s="222"/>
      <c r="H9" s="222"/>
      <c r="I9" s="91"/>
      <c r="L9" s="30"/>
    </row>
    <row r="10" spans="2:46" s="1" customFormat="1" ht="10.199999999999999">
      <c r="B10" s="30"/>
      <c r="I10" s="91"/>
      <c r="L10" s="30"/>
    </row>
    <row r="11" spans="2:46" s="1" customFormat="1" ht="12" customHeight="1">
      <c r="B11" s="30"/>
      <c r="D11" s="25" t="s">
        <v>18</v>
      </c>
      <c r="F11" s="16" t="s">
        <v>1</v>
      </c>
      <c r="I11" s="92" t="s">
        <v>19</v>
      </c>
      <c r="J11" s="16" t="s">
        <v>1</v>
      </c>
      <c r="L11" s="30"/>
    </row>
    <row r="12" spans="2:46" s="1" customFormat="1" ht="12" customHeight="1">
      <c r="B12" s="30"/>
      <c r="D12" s="25" t="s">
        <v>20</v>
      </c>
      <c r="F12" s="16" t="s">
        <v>809</v>
      </c>
      <c r="I12" s="92" t="s">
        <v>22</v>
      </c>
      <c r="J12" s="46" t="str">
        <f>'Rekapitulace stavby'!AN8</f>
        <v>17. 6. 2018</v>
      </c>
      <c r="L12" s="30"/>
    </row>
    <row r="13" spans="2:46" s="1" customFormat="1" ht="10.8" customHeight="1">
      <c r="B13" s="30"/>
      <c r="I13" s="91"/>
      <c r="L13" s="30"/>
    </row>
    <row r="14" spans="2:46" s="1" customFormat="1" ht="12" customHeight="1">
      <c r="B14" s="30"/>
      <c r="D14" s="25" t="s">
        <v>24</v>
      </c>
      <c r="I14" s="92" t="s">
        <v>25</v>
      </c>
      <c r="J14" s="16" t="str">
        <f>IF('Rekapitulace stavby'!AN10="","",'Rekapitulace stavby'!AN10)</f>
        <v/>
      </c>
      <c r="L14" s="30"/>
    </row>
    <row r="15" spans="2:46" s="1" customFormat="1" ht="18" customHeight="1">
      <c r="B15" s="30"/>
      <c r="E15" s="16" t="str">
        <f>IF('Rekapitulace stavby'!E11="","",'Rekapitulace stavby'!E11)</f>
        <v xml:space="preserve"> </v>
      </c>
      <c r="I15" s="92" t="s">
        <v>26</v>
      </c>
      <c r="J15" s="16" t="str">
        <f>IF('Rekapitulace stavby'!AN11="","",'Rekapitulace stavby'!AN11)</f>
        <v/>
      </c>
      <c r="L15" s="30"/>
    </row>
    <row r="16" spans="2:46" s="1" customFormat="1" ht="6.9" customHeight="1">
      <c r="B16" s="30"/>
      <c r="I16" s="91"/>
      <c r="L16" s="30"/>
    </row>
    <row r="17" spans="2:12" s="1" customFormat="1" ht="12" customHeight="1">
      <c r="B17" s="30"/>
      <c r="D17" s="25" t="s">
        <v>27</v>
      </c>
      <c r="I17" s="92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49" t="str">
        <f>'Rekapitulace stavby'!E14</f>
        <v>Vyplň údaj</v>
      </c>
      <c r="F18" s="226"/>
      <c r="G18" s="226"/>
      <c r="H18" s="226"/>
      <c r="I18" s="92" t="s">
        <v>26</v>
      </c>
      <c r="J18" s="26" t="str">
        <f>'Rekapitulace stavby'!AN14</f>
        <v>Vyplň údaj</v>
      </c>
      <c r="L18" s="30"/>
    </row>
    <row r="19" spans="2:12" s="1" customFormat="1" ht="6.9" customHeight="1">
      <c r="B19" s="30"/>
      <c r="I19" s="91"/>
      <c r="L19" s="30"/>
    </row>
    <row r="20" spans="2:12" s="1" customFormat="1" ht="12" customHeight="1">
      <c r="B20" s="30"/>
      <c r="D20" s="25" t="s">
        <v>29</v>
      </c>
      <c r="I20" s="92" t="s">
        <v>25</v>
      </c>
      <c r="J20" s="16" t="str">
        <f>IF('Rekapitulace stavby'!AN16="","",'Rekapitulace stavby'!AN16)</f>
        <v/>
      </c>
      <c r="L20" s="30"/>
    </row>
    <row r="21" spans="2:12" s="1" customFormat="1" ht="18" customHeight="1">
      <c r="B21" s="30"/>
      <c r="E21" s="16" t="str">
        <f>IF('Rekapitulace stavby'!E17="","",'Rekapitulace stavby'!E17)</f>
        <v xml:space="preserve"> </v>
      </c>
      <c r="I21" s="92" t="s">
        <v>26</v>
      </c>
      <c r="J21" s="16" t="str">
        <f>IF('Rekapitulace stavby'!AN17="","",'Rekapitulace stavby'!AN17)</f>
        <v/>
      </c>
      <c r="L21" s="30"/>
    </row>
    <row r="22" spans="2:12" s="1" customFormat="1" ht="6.9" customHeight="1">
      <c r="B22" s="30"/>
      <c r="I22" s="91"/>
      <c r="L22" s="30"/>
    </row>
    <row r="23" spans="2:12" s="1" customFormat="1" ht="12" customHeight="1">
      <c r="B23" s="30"/>
      <c r="D23" s="25" t="s">
        <v>31</v>
      </c>
      <c r="I23" s="92" t="s">
        <v>25</v>
      </c>
      <c r="J23" s="16" t="str">
        <f>IF('Rekapitulace stavby'!AN19="","",'Rekapitulace stavby'!AN19)</f>
        <v/>
      </c>
      <c r="L23" s="30"/>
    </row>
    <row r="24" spans="2:12" s="1" customFormat="1" ht="18" customHeight="1">
      <c r="B24" s="30"/>
      <c r="E24" s="16" t="str">
        <f>IF('Rekapitulace stavby'!E20="","",'Rekapitulace stavby'!E20)</f>
        <v xml:space="preserve"> </v>
      </c>
      <c r="I24" s="92" t="s">
        <v>26</v>
      </c>
      <c r="J24" s="16" t="str">
        <f>IF('Rekapitulace stavby'!AN20="","",'Rekapitulace stavby'!AN20)</f>
        <v/>
      </c>
      <c r="L24" s="30"/>
    </row>
    <row r="25" spans="2:12" s="1" customFormat="1" ht="6.9" customHeight="1">
      <c r="B25" s="30"/>
      <c r="I25" s="91"/>
      <c r="L25" s="30"/>
    </row>
    <row r="26" spans="2:12" s="1" customFormat="1" ht="12" customHeight="1">
      <c r="B26" s="30"/>
      <c r="D26" s="25" t="s">
        <v>32</v>
      </c>
      <c r="I26" s="91"/>
      <c r="L26" s="30"/>
    </row>
    <row r="27" spans="2:12" s="7" customFormat="1" ht="16.5" customHeight="1">
      <c r="B27" s="93"/>
      <c r="E27" s="230" t="s">
        <v>1</v>
      </c>
      <c r="F27" s="230"/>
      <c r="G27" s="230"/>
      <c r="H27" s="230"/>
      <c r="I27" s="94"/>
      <c r="L27" s="93"/>
    </row>
    <row r="28" spans="2:12" s="1" customFormat="1" ht="6.9" customHeight="1">
      <c r="B28" s="30"/>
      <c r="I28" s="91"/>
      <c r="L28" s="30"/>
    </row>
    <row r="29" spans="2:12" s="1" customFormat="1" ht="6.9" customHeight="1">
      <c r="B29" s="30"/>
      <c r="D29" s="47"/>
      <c r="E29" s="47"/>
      <c r="F29" s="47"/>
      <c r="G29" s="47"/>
      <c r="H29" s="47"/>
      <c r="I29" s="95"/>
      <c r="J29" s="47"/>
      <c r="K29" s="47"/>
      <c r="L29" s="30"/>
    </row>
    <row r="30" spans="2:12" s="1" customFormat="1" ht="25.35" customHeight="1">
      <c r="B30" s="30"/>
      <c r="D30" s="96" t="s">
        <v>33</v>
      </c>
      <c r="I30" s="91"/>
      <c r="J30" s="60">
        <f>ROUND(J82, 2)</f>
        <v>0</v>
      </c>
      <c r="L30" s="30"/>
    </row>
    <row r="31" spans="2:12" s="1" customFormat="1" ht="6.9" customHeight="1">
      <c r="B31" s="30"/>
      <c r="D31" s="47"/>
      <c r="E31" s="47"/>
      <c r="F31" s="47"/>
      <c r="G31" s="47"/>
      <c r="H31" s="47"/>
      <c r="I31" s="95"/>
      <c r="J31" s="47"/>
      <c r="K31" s="47"/>
      <c r="L31" s="30"/>
    </row>
    <row r="32" spans="2:12" s="1" customFormat="1" ht="14.4" customHeight="1">
      <c r="B32" s="30"/>
      <c r="F32" s="33" t="s">
        <v>35</v>
      </c>
      <c r="I32" s="97" t="s">
        <v>34</v>
      </c>
      <c r="J32" s="33" t="s">
        <v>36</v>
      </c>
      <c r="L32" s="30"/>
    </row>
    <row r="33" spans="2:12" s="1" customFormat="1" ht="14.4" customHeight="1">
      <c r="B33" s="30"/>
      <c r="D33" s="25" t="s">
        <v>37</v>
      </c>
      <c r="E33" s="25" t="s">
        <v>38</v>
      </c>
      <c r="F33" s="98">
        <f>ROUND((SUM(BE82:BE150)),  2)</f>
        <v>0</v>
      </c>
      <c r="I33" s="99">
        <v>0.21</v>
      </c>
      <c r="J33" s="98">
        <f>ROUND(((SUM(BE82:BE150))*I33),  2)</f>
        <v>0</v>
      </c>
      <c r="L33" s="30"/>
    </row>
    <row r="34" spans="2:12" s="1" customFormat="1" ht="14.4" customHeight="1">
      <c r="B34" s="30"/>
      <c r="E34" s="25" t="s">
        <v>39</v>
      </c>
      <c r="F34" s="98">
        <f>ROUND((SUM(BF82:BF150)),  2)</f>
        <v>0</v>
      </c>
      <c r="I34" s="99">
        <v>0.15</v>
      </c>
      <c r="J34" s="98">
        <f>ROUND(((SUM(BF82:BF150))*I34),  2)</f>
        <v>0</v>
      </c>
      <c r="L34" s="30"/>
    </row>
    <row r="35" spans="2:12" s="1" customFormat="1" ht="14.4" hidden="1" customHeight="1">
      <c r="B35" s="30"/>
      <c r="E35" s="25" t="s">
        <v>40</v>
      </c>
      <c r="F35" s="98">
        <f>ROUND((SUM(BG82:BG150)),  2)</f>
        <v>0</v>
      </c>
      <c r="I35" s="99">
        <v>0.21</v>
      </c>
      <c r="J35" s="98">
        <f>0</f>
        <v>0</v>
      </c>
      <c r="L35" s="30"/>
    </row>
    <row r="36" spans="2:12" s="1" customFormat="1" ht="14.4" hidden="1" customHeight="1">
      <c r="B36" s="30"/>
      <c r="E36" s="25" t="s">
        <v>41</v>
      </c>
      <c r="F36" s="98">
        <f>ROUND((SUM(BH82:BH150)),  2)</f>
        <v>0</v>
      </c>
      <c r="I36" s="99">
        <v>0.15</v>
      </c>
      <c r="J36" s="98">
        <f>0</f>
        <v>0</v>
      </c>
      <c r="L36" s="30"/>
    </row>
    <row r="37" spans="2:12" s="1" customFormat="1" ht="14.4" hidden="1" customHeight="1">
      <c r="B37" s="30"/>
      <c r="E37" s="25" t="s">
        <v>42</v>
      </c>
      <c r="F37" s="98">
        <f>ROUND((SUM(BI82:BI150)),  2)</f>
        <v>0</v>
      </c>
      <c r="I37" s="99">
        <v>0</v>
      </c>
      <c r="J37" s="98">
        <f>0</f>
        <v>0</v>
      </c>
      <c r="L37" s="30"/>
    </row>
    <row r="38" spans="2:12" s="1" customFormat="1" ht="6.9" customHeight="1">
      <c r="B38" s="30"/>
      <c r="I38" s="91"/>
      <c r="L38" s="30"/>
    </row>
    <row r="39" spans="2:12" s="1" customFormat="1" ht="25.35" customHeight="1">
      <c r="B39" s="30"/>
      <c r="C39" s="100"/>
      <c r="D39" s="101" t="s">
        <v>43</v>
      </c>
      <c r="E39" s="51"/>
      <c r="F39" s="51"/>
      <c r="G39" s="102" t="s">
        <v>44</v>
      </c>
      <c r="H39" s="103" t="s">
        <v>45</v>
      </c>
      <c r="I39" s="104"/>
      <c r="J39" s="105">
        <f>SUM(J30:J37)</f>
        <v>0</v>
      </c>
      <c r="K39" s="106"/>
      <c r="L39" s="30"/>
    </row>
    <row r="40" spans="2:12" s="1" customFormat="1" ht="14.4" customHeight="1">
      <c r="B40" s="39"/>
      <c r="C40" s="40"/>
      <c r="D40" s="40"/>
      <c r="E40" s="40"/>
      <c r="F40" s="40"/>
      <c r="G40" s="40"/>
      <c r="H40" s="40"/>
      <c r="I40" s="107"/>
      <c r="J40" s="40"/>
      <c r="K40" s="40"/>
      <c r="L40" s="30"/>
    </row>
    <row r="44" spans="2:12" s="1" customFormat="1" ht="6.9" customHeight="1">
      <c r="B44" s="41"/>
      <c r="C44" s="42"/>
      <c r="D44" s="42"/>
      <c r="E44" s="42"/>
      <c r="F44" s="42"/>
      <c r="G44" s="42"/>
      <c r="H44" s="42"/>
      <c r="I44" s="108"/>
      <c r="J44" s="42"/>
      <c r="K44" s="42"/>
      <c r="L44" s="30"/>
    </row>
    <row r="45" spans="2:12" s="1" customFormat="1" ht="24.9" customHeight="1">
      <c r="B45" s="30"/>
      <c r="C45" s="20" t="s">
        <v>111</v>
      </c>
      <c r="I45" s="91"/>
      <c r="L45" s="30"/>
    </row>
    <row r="46" spans="2:12" s="1" customFormat="1" ht="6.9" customHeight="1">
      <c r="B46" s="30"/>
      <c r="I46" s="91"/>
      <c r="L46" s="30"/>
    </row>
    <row r="47" spans="2:12" s="1" customFormat="1" ht="12" customHeight="1">
      <c r="B47" s="30"/>
      <c r="C47" s="25" t="s">
        <v>16</v>
      </c>
      <c r="I47" s="91"/>
      <c r="L47" s="30"/>
    </row>
    <row r="48" spans="2:12" s="1" customFormat="1" ht="16.5" customHeight="1">
      <c r="B48" s="30"/>
      <c r="E48" s="247" t="str">
        <f>E7</f>
        <v>Hala Klimeška - III. etapa</v>
      </c>
      <c r="F48" s="248"/>
      <c r="G48" s="248"/>
      <c r="H48" s="248"/>
      <c r="I48" s="91"/>
      <c r="L48" s="30"/>
    </row>
    <row r="49" spans="2:47" s="1" customFormat="1" ht="12" customHeight="1">
      <c r="B49" s="30"/>
      <c r="C49" s="25" t="s">
        <v>108</v>
      </c>
      <c r="I49" s="91"/>
      <c r="L49" s="30"/>
    </row>
    <row r="50" spans="2:47" s="1" customFormat="1" ht="16.5" customHeight="1">
      <c r="B50" s="30"/>
      <c r="E50" s="223" t="str">
        <f>E9</f>
        <v>D06 - VZT</v>
      </c>
      <c r="F50" s="222"/>
      <c r="G50" s="222"/>
      <c r="H50" s="222"/>
      <c r="I50" s="91"/>
      <c r="L50" s="30"/>
    </row>
    <row r="51" spans="2:47" s="1" customFormat="1" ht="6.9" customHeight="1">
      <c r="B51" s="30"/>
      <c r="I51" s="91"/>
      <c r="L51" s="30"/>
    </row>
    <row r="52" spans="2:47" s="1" customFormat="1" ht="12" customHeight="1">
      <c r="B52" s="30"/>
      <c r="C52" s="25" t="s">
        <v>20</v>
      </c>
      <c r="F52" s="16" t="str">
        <f>F12</f>
        <v>Kutná Hora</v>
      </c>
      <c r="I52" s="92" t="s">
        <v>22</v>
      </c>
      <c r="J52" s="46" t="str">
        <f>IF(J12="","",J12)</f>
        <v>17. 6. 2018</v>
      </c>
      <c r="L52" s="30"/>
    </row>
    <row r="53" spans="2:47" s="1" customFormat="1" ht="6.9" customHeight="1">
      <c r="B53" s="30"/>
      <c r="I53" s="91"/>
      <c r="L53" s="30"/>
    </row>
    <row r="54" spans="2:47" s="1" customFormat="1" ht="13.65" customHeight="1">
      <c r="B54" s="30"/>
      <c r="C54" s="25" t="s">
        <v>24</v>
      </c>
      <c r="F54" s="16" t="str">
        <f>E15</f>
        <v xml:space="preserve"> </v>
      </c>
      <c r="I54" s="92" t="s">
        <v>29</v>
      </c>
      <c r="J54" s="28" t="str">
        <f>E21</f>
        <v xml:space="preserve"> </v>
      </c>
      <c r="L54" s="30"/>
    </row>
    <row r="55" spans="2:47" s="1" customFormat="1" ht="13.65" customHeight="1">
      <c r="B55" s="30"/>
      <c r="C55" s="25" t="s">
        <v>27</v>
      </c>
      <c r="F55" s="16" t="str">
        <f>IF(E18="","",E18)</f>
        <v>Vyplň údaj</v>
      </c>
      <c r="I55" s="92" t="s">
        <v>31</v>
      </c>
      <c r="J55" s="28" t="str">
        <f>E24</f>
        <v xml:space="preserve"> </v>
      </c>
      <c r="L55" s="30"/>
    </row>
    <row r="56" spans="2:47" s="1" customFormat="1" ht="10.35" customHeight="1">
      <c r="B56" s="30"/>
      <c r="I56" s="91"/>
      <c r="L56" s="30"/>
    </row>
    <row r="57" spans="2:47" s="1" customFormat="1" ht="29.25" customHeight="1">
      <c r="B57" s="30"/>
      <c r="C57" s="109" t="s">
        <v>112</v>
      </c>
      <c r="D57" s="100"/>
      <c r="E57" s="100"/>
      <c r="F57" s="100"/>
      <c r="G57" s="100"/>
      <c r="H57" s="100"/>
      <c r="I57" s="110"/>
      <c r="J57" s="111" t="s">
        <v>113</v>
      </c>
      <c r="K57" s="100"/>
      <c r="L57" s="30"/>
    </row>
    <row r="58" spans="2:47" s="1" customFormat="1" ht="10.35" customHeight="1">
      <c r="B58" s="30"/>
      <c r="I58" s="91"/>
      <c r="L58" s="30"/>
    </row>
    <row r="59" spans="2:47" s="1" customFormat="1" ht="22.8" customHeight="1">
      <c r="B59" s="30"/>
      <c r="C59" s="112" t="s">
        <v>114</v>
      </c>
      <c r="I59" s="91"/>
      <c r="J59" s="60">
        <f>J82</f>
        <v>0</v>
      </c>
      <c r="L59" s="30"/>
      <c r="AU59" s="16" t="s">
        <v>115</v>
      </c>
    </row>
    <row r="60" spans="2:47" s="8" customFormat="1" ht="24.9" customHeight="1">
      <c r="B60" s="113"/>
      <c r="D60" s="114" t="s">
        <v>125</v>
      </c>
      <c r="E60" s="115"/>
      <c r="F60" s="115"/>
      <c r="G60" s="115"/>
      <c r="H60" s="115"/>
      <c r="I60" s="116"/>
      <c r="J60" s="117">
        <f>J83</f>
        <v>0</v>
      </c>
      <c r="L60" s="113"/>
    </row>
    <row r="61" spans="2:47" s="9" customFormat="1" ht="19.95" customHeight="1">
      <c r="B61" s="118"/>
      <c r="D61" s="119" t="s">
        <v>897</v>
      </c>
      <c r="E61" s="120"/>
      <c r="F61" s="120"/>
      <c r="G61" s="120"/>
      <c r="H61" s="120"/>
      <c r="I61" s="121"/>
      <c r="J61" s="122">
        <f>J84</f>
        <v>0</v>
      </c>
      <c r="L61" s="118"/>
    </row>
    <row r="62" spans="2:47" s="9" customFormat="1" ht="19.95" customHeight="1">
      <c r="B62" s="118"/>
      <c r="D62" s="119" t="s">
        <v>898</v>
      </c>
      <c r="E62" s="120"/>
      <c r="F62" s="120"/>
      <c r="G62" s="120"/>
      <c r="H62" s="120"/>
      <c r="I62" s="121"/>
      <c r="J62" s="122">
        <f>J142</f>
        <v>0</v>
      </c>
      <c r="L62" s="118"/>
    </row>
    <row r="63" spans="2:47" s="1" customFormat="1" ht="21.75" customHeight="1">
      <c r="B63" s="30"/>
      <c r="I63" s="91"/>
      <c r="L63" s="30"/>
    </row>
    <row r="64" spans="2:47" s="1" customFormat="1" ht="6.9" customHeight="1">
      <c r="B64" s="39"/>
      <c r="C64" s="40"/>
      <c r="D64" s="40"/>
      <c r="E64" s="40"/>
      <c r="F64" s="40"/>
      <c r="G64" s="40"/>
      <c r="H64" s="40"/>
      <c r="I64" s="107"/>
      <c r="J64" s="40"/>
      <c r="K64" s="40"/>
      <c r="L64" s="30"/>
    </row>
    <row r="68" spans="2:12" s="1" customFormat="1" ht="6.9" customHeight="1">
      <c r="B68" s="41"/>
      <c r="C68" s="42"/>
      <c r="D68" s="42"/>
      <c r="E68" s="42"/>
      <c r="F68" s="42"/>
      <c r="G68" s="42"/>
      <c r="H68" s="42"/>
      <c r="I68" s="108"/>
      <c r="J68" s="42"/>
      <c r="K68" s="42"/>
      <c r="L68" s="30"/>
    </row>
    <row r="69" spans="2:12" s="1" customFormat="1" ht="24.9" customHeight="1">
      <c r="B69" s="30"/>
      <c r="C69" s="20" t="s">
        <v>139</v>
      </c>
      <c r="I69" s="91"/>
      <c r="L69" s="30"/>
    </row>
    <row r="70" spans="2:12" s="1" customFormat="1" ht="6.9" customHeight="1">
      <c r="B70" s="30"/>
      <c r="I70" s="91"/>
      <c r="L70" s="30"/>
    </row>
    <row r="71" spans="2:12" s="1" customFormat="1" ht="12" customHeight="1">
      <c r="B71" s="30"/>
      <c r="C71" s="25" t="s">
        <v>16</v>
      </c>
      <c r="I71" s="91"/>
      <c r="L71" s="30"/>
    </row>
    <row r="72" spans="2:12" s="1" customFormat="1" ht="16.5" customHeight="1">
      <c r="B72" s="30"/>
      <c r="E72" s="247" t="str">
        <f>E7</f>
        <v>Hala Klimeška - III. etapa</v>
      </c>
      <c r="F72" s="248"/>
      <c r="G72" s="248"/>
      <c r="H72" s="248"/>
      <c r="I72" s="91"/>
      <c r="L72" s="30"/>
    </row>
    <row r="73" spans="2:12" s="1" customFormat="1" ht="12" customHeight="1">
      <c r="B73" s="30"/>
      <c r="C73" s="25" t="s">
        <v>108</v>
      </c>
      <c r="I73" s="91"/>
      <c r="L73" s="30"/>
    </row>
    <row r="74" spans="2:12" s="1" customFormat="1" ht="16.5" customHeight="1">
      <c r="B74" s="30"/>
      <c r="E74" s="223" t="str">
        <f>E9</f>
        <v>D06 - VZT</v>
      </c>
      <c r="F74" s="222"/>
      <c r="G74" s="222"/>
      <c r="H74" s="222"/>
      <c r="I74" s="91"/>
      <c r="L74" s="30"/>
    </row>
    <row r="75" spans="2:12" s="1" customFormat="1" ht="6.9" customHeight="1">
      <c r="B75" s="30"/>
      <c r="I75" s="91"/>
      <c r="L75" s="30"/>
    </row>
    <row r="76" spans="2:12" s="1" customFormat="1" ht="12" customHeight="1">
      <c r="B76" s="30"/>
      <c r="C76" s="25" t="s">
        <v>20</v>
      </c>
      <c r="F76" s="16" t="str">
        <f>F12</f>
        <v>Kutná Hora</v>
      </c>
      <c r="I76" s="92" t="s">
        <v>22</v>
      </c>
      <c r="J76" s="46" t="str">
        <f>IF(J12="","",J12)</f>
        <v>17. 6. 2018</v>
      </c>
      <c r="L76" s="30"/>
    </row>
    <row r="77" spans="2:12" s="1" customFormat="1" ht="6.9" customHeight="1">
      <c r="B77" s="30"/>
      <c r="I77" s="91"/>
      <c r="L77" s="30"/>
    </row>
    <row r="78" spans="2:12" s="1" customFormat="1" ht="13.65" customHeight="1">
      <c r="B78" s="30"/>
      <c r="C78" s="25" t="s">
        <v>24</v>
      </c>
      <c r="F78" s="16" t="str">
        <f>E15</f>
        <v xml:space="preserve"> </v>
      </c>
      <c r="I78" s="92" t="s">
        <v>29</v>
      </c>
      <c r="J78" s="28" t="str">
        <f>E21</f>
        <v xml:space="preserve"> </v>
      </c>
      <c r="L78" s="30"/>
    </row>
    <row r="79" spans="2:12" s="1" customFormat="1" ht="13.65" customHeight="1">
      <c r="B79" s="30"/>
      <c r="C79" s="25" t="s">
        <v>27</v>
      </c>
      <c r="F79" s="16" t="str">
        <f>IF(E18="","",E18)</f>
        <v>Vyplň údaj</v>
      </c>
      <c r="I79" s="92" t="s">
        <v>31</v>
      </c>
      <c r="J79" s="28" t="str">
        <f>E24</f>
        <v xml:space="preserve"> </v>
      </c>
      <c r="L79" s="30"/>
    </row>
    <row r="80" spans="2:12" s="1" customFormat="1" ht="10.35" customHeight="1">
      <c r="B80" s="30"/>
      <c r="I80" s="91"/>
      <c r="L80" s="30"/>
    </row>
    <row r="81" spans="2:65" s="10" customFormat="1" ht="29.25" customHeight="1">
      <c r="B81" s="123"/>
      <c r="C81" s="124" t="s">
        <v>140</v>
      </c>
      <c r="D81" s="125" t="s">
        <v>52</v>
      </c>
      <c r="E81" s="125" t="s">
        <v>48</v>
      </c>
      <c r="F81" s="125" t="s">
        <v>49</v>
      </c>
      <c r="G81" s="125" t="s">
        <v>141</v>
      </c>
      <c r="H81" s="125" t="s">
        <v>142</v>
      </c>
      <c r="I81" s="126" t="s">
        <v>143</v>
      </c>
      <c r="J81" s="127" t="s">
        <v>113</v>
      </c>
      <c r="K81" s="128" t="s">
        <v>144</v>
      </c>
      <c r="L81" s="123"/>
      <c r="M81" s="53" t="s">
        <v>1</v>
      </c>
      <c r="N81" s="54" t="s">
        <v>37</v>
      </c>
      <c r="O81" s="54" t="s">
        <v>145</v>
      </c>
      <c r="P81" s="54" t="s">
        <v>146</v>
      </c>
      <c r="Q81" s="54" t="s">
        <v>147</v>
      </c>
      <c r="R81" s="54" t="s">
        <v>148</v>
      </c>
      <c r="S81" s="54" t="s">
        <v>149</v>
      </c>
      <c r="T81" s="55" t="s">
        <v>150</v>
      </c>
    </row>
    <row r="82" spans="2:65" s="1" customFormat="1" ht="22.8" customHeight="1">
      <c r="B82" s="30"/>
      <c r="C82" s="58" t="s">
        <v>151</v>
      </c>
      <c r="I82" s="91"/>
      <c r="J82" s="129">
        <f>BK82</f>
        <v>0</v>
      </c>
      <c r="L82" s="30"/>
      <c r="M82" s="56"/>
      <c r="N82" s="47"/>
      <c r="O82" s="47"/>
      <c r="P82" s="130">
        <f>P83</f>
        <v>0</v>
      </c>
      <c r="Q82" s="47"/>
      <c r="R82" s="130">
        <f>R83</f>
        <v>0</v>
      </c>
      <c r="S82" s="47"/>
      <c r="T82" s="131">
        <f>T83</f>
        <v>0</v>
      </c>
      <c r="AT82" s="16" t="s">
        <v>66</v>
      </c>
      <c r="AU82" s="16" t="s">
        <v>115</v>
      </c>
      <c r="BK82" s="132">
        <f>BK83</f>
        <v>0</v>
      </c>
    </row>
    <row r="83" spans="2:65" s="11" customFormat="1" ht="25.95" customHeight="1">
      <c r="B83" s="133"/>
      <c r="D83" s="134" t="s">
        <v>66</v>
      </c>
      <c r="E83" s="135" t="s">
        <v>505</v>
      </c>
      <c r="F83" s="135" t="s">
        <v>506</v>
      </c>
      <c r="I83" s="136"/>
      <c r="J83" s="137">
        <f>BK83</f>
        <v>0</v>
      </c>
      <c r="L83" s="133"/>
      <c r="M83" s="138"/>
      <c r="N83" s="139"/>
      <c r="O83" s="139"/>
      <c r="P83" s="140">
        <f>P84+P142</f>
        <v>0</v>
      </c>
      <c r="Q83" s="139"/>
      <c r="R83" s="140">
        <f>R84+R142</f>
        <v>0</v>
      </c>
      <c r="S83" s="139"/>
      <c r="T83" s="141">
        <f>T84+T142</f>
        <v>0</v>
      </c>
      <c r="AR83" s="134" t="s">
        <v>77</v>
      </c>
      <c r="AT83" s="142" t="s">
        <v>66</v>
      </c>
      <c r="AU83" s="142" t="s">
        <v>67</v>
      </c>
      <c r="AY83" s="134" t="s">
        <v>154</v>
      </c>
      <c r="BK83" s="143">
        <f>BK84+BK142</f>
        <v>0</v>
      </c>
    </row>
    <row r="84" spans="2:65" s="11" customFormat="1" ht="22.8" customHeight="1">
      <c r="B84" s="133"/>
      <c r="D84" s="134" t="s">
        <v>66</v>
      </c>
      <c r="E84" s="144" t="s">
        <v>899</v>
      </c>
      <c r="F84" s="144" t="s">
        <v>900</v>
      </c>
      <c r="I84" s="136"/>
      <c r="J84" s="145">
        <f>BK84</f>
        <v>0</v>
      </c>
      <c r="L84" s="133"/>
      <c r="M84" s="138"/>
      <c r="N84" s="139"/>
      <c r="O84" s="139"/>
      <c r="P84" s="140">
        <f>SUM(P85:P141)</f>
        <v>0</v>
      </c>
      <c r="Q84" s="139"/>
      <c r="R84" s="140">
        <f>SUM(R85:R141)</f>
        <v>0</v>
      </c>
      <c r="S84" s="139"/>
      <c r="T84" s="141">
        <f>SUM(T85:T141)</f>
        <v>0</v>
      </c>
      <c r="AR84" s="134" t="s">
        <v>77</v>
      </c>
      <c r="AT84" s="142" t="s">
        <v>66</v>
      </c>
      <c r="AU84" s="142" t="s">
        <v>75</v>
      </c>
      <c r="AY84" s="134" t="s">
        <v>154</v>
      </c>
      <c r="BK84" s="143">
        <f>SUM(BK85:BK141)</f>
        <v>0</v>
      </c>
    </row>
    <row r="85" spans="2:65" s="1" customFormat="1" ht="22.5" customHeight="1">
      <c r="B85" s="146"/>
      <c r="C85" s="147" t="s">
        <v>207</v>
      </c>
      <c r="D85" s="147" t="s">
        <v>156</v>
      </c>
      <c r="E85" s="148" t="s">
        <v>901</v>
      </c>
      <c r="F85" s="149" t="s">
        <v>902</v>
      </c>
      <c r="G85" s="150" t="s">
        <v>822</v>
      </c>
      <c r="H85" s="151">
        <v>1</v>
      </c>
      <c r="I85" s="152"/>
      <c r="J85" s="153">
        <f>ROUND(I85*H85,2)</f>
        <v>0</v>
      </c>
      <c r="K85" s="149" t="s">
        <v>1</v>
      </c>
      <c r="L85" s="30"/>
      <c r="M85" s="154" t="s">
        <v>1</v>
      </c>
      <c r="N85" s="155" t="s">
        <v>38</v>
      </c>
      <c r="O85" s="49"/>
      <c r="P85" s="156">
        <f>O85*H85</f>
        <v>0</v>
      </c>
      <c r="Q85" s="156">
        <v>0</v>
      </c>
      <c r="R85" s="156">
        <f>Q85*H85</f>
        <v>0</v>
      </c>
      <c r="S85" s="156">
        <v>0</v>
      </c>
      <c r="T85" s="157">
        <f>S85*H85</f>
        <v>0</v>
      </c>
      <c r="AR85" s="16" t="s">
        <v>249</v>
      </c>
      <c r="AT85" s="16" t="s">
        <v>156</v>
      </c>
      <c r="AU85" s="16" t="s">
        <v>77</v>
      </c>
      <c r="AY85" s="16" t="s">
        <v>154</v>
      </c>
      <c r="BE85" s="158">
        <f>IF(N85="základní",J85,0)</f>
        <v>0</v>
      </c>
      <c r="BF85" s="158">
        <f>IF(N85="snížená",J85,0)</f>
        <v>0</v>
      </c>
      <c r="BG85" s="158">
        <f>IF(N85="zákl. přenesená",J85,0)</f>
        <v>0</v>
      </c>
      <c r="BH85" s="158">
        <f>IF(N85="sníž. přenesená",J85,0)</f>
        <v>0</v>
      </c>
      <c r="BI85" s="158">
        <f>IF(N85="nulová",J85,0)</f>
        <v>0</v>
      </c>
      <c r="BJ85" s="16" t="s">
        <v>75</v>
      </c>
      <c r="BK85" s="158">
        <f>ROUND(I85*H85,2)</f>
        <v>0</v>
      </c>
      <c r="BL85" s="16" t="s">
        <v>249</v>
      </c>
      <c r="BM85" s="16" t="s">
        <v>903</v>
      </c>
    </row>
    <row r="86" spans="2:65" s="12" customFormat="1" ht="10.199999999999999">
      <c r="B86" s="159"/>
      <c r="D86" s="160" t="s">
        <v>172</v>
      </c>
      <c r="E86" s="161" t="s">
        <v>1</v>
      </c>
      <c r="F86" s="162" t="s">
        <v>904</v>
      </c>
      <c r="H86" s="161" t="s">
        <v>1</v>
      </c>
      <c r="I86" s="163"/>
      <c r="L86" s="159"/>
      <c r="M86" s="164"/>
      <c r="N86" s="165"/>
      <c r="O86" s="165"/>
      <c r="P86" s="165"/>
      <c r="Q86" s="165"/>
      <c r="R86" s="165"/>
      <c r="S86" s="165"/>
      <c r="T86" s="166"/>
      <c r="AT86" s="161" t="s">
        <v>172</v>
      </c>
      <c r="AU86" s="161" t="s">
        <v>77</v>
      </c>
      <c r="AV86" s="12" t="s">
        <v>75</v>
      </c>
      <c r="AW86" s="12" t="s">
        <v>30</v>
      </c>
      <c r="AX86" s="12" t="s">
        <v>67</v>
      </c>
      <c r="AY86" s="161" t="s">
        <v>154</v>
      </c>
    </row>
    <row r="87" spans="2:65" s="12" customFormat="1" ht="10.199999999999999">
      <c r="B87" s="159"/>
      <c r="D87" s="160" t="s">
        <v>172</v>
      </c>
      <c r="E87" s="161" t="s">
        <v>1</v>
      </c>
      <c r="F87" s="162" t="s">
        <v>905</v>
      </c>
      <c r="H87" s="161" t="s">
        <v>1</v>
      </c>
      <c r="I87" s="163"/>
      <c r="L87" s="159"/>
      <c r="M87" s="164"/>
      <c r="N87" s="165"/>
      <c r="O87" s="165"/>
      <c r="P87" s="165"/>
      <c r="Q87" s="165"/>
      <c r="R87" s="165"/>
      <c r="S87" s="165"/>
      <c r="T87" s="166"/>
      <c r="AT87" s="161" t="s">
        <v>172</v>
      </c>
      <c r="AU87" s="161" t="s">
        <v>77</v>
      </c>
      <c r="AV87" s="12" t="s">
        <v>75</v>
      </c>
      <c r="AW87" s="12" t="s">
        <v>30</v>
      </c>
      <c r="AX87" s="12" t="s">
        <v>67</v>
      </c>
      <c r="AY87" s="161" t="s">
        <v>154</v>
      </c>
    </row>
    <row r="88" spans="2:65" s="12" customFormat="1" ht="10.199999999999999">
      <c r="B88" s="159"/>
      <c r="D88" s="160" t="s">
        <v>172</v>
      </c>
      <c r="E88" s="161" t="s">
        <v>1</v>
      </c>
      <c r="F88" s="162" t="s">
        <v>906</v>
      </c>
      <c r="H88" s="161" t="s">
        <v>1</v>
      </c>
      <c r="I88" s="163"/>
      <c r="L88" s="159"/>
      <c r="M88" s="164"/>
      <c r="N88" s="165"/>
      <c r="O88" s="165"/>
      <c r="P88" s="165"/>
      <c r="Q88" s="165"/>
      <c r="R88" s="165"/>
      <c r="S88" s="165"/>
      <c r="T88" s="166"/>
      <c r="AT88" s="161" t="s">
        <v>172</v>
      </c>
      <c r="AU88" s="161" t="s">
        <v>77</v>
      </c>
      <c r="AV88" s="12" t="s">
        <v>75</v>
      </c>
      <c r="AW88" s="12" t="s">
        <v>30</v>
      </c>
      <c r="AX88" s="12" t="s">
        <v>67</v>
      </c>
      <c r="AY88" s="161" t="s">
        <v>154</v>
      </c>
    </row>
    <row r="89" spans="2:65" s="12" customFormat="1" ht="10.199999999999999">
      <c r="B89" s="159"/>
      <c r="D89" s="160" t="s">
        <v>172</v>
      </c>
      <c r="E89" s="161" t="s">
        <v>1</v>
      </c>
      <c r="F89" s="162" t="s">
        <v>907</v>
      </c>
      <c r="H89" s="161" t="s">
        <v>1</v>
      </c>
      <c r="I89" s="163"/>
      <c r="L89" s="159"/>
      <c r="M89" s="164"/>
      <c r="N89" s="165"/>
      <c r="O89" s="165"/>
      <c r="P89" s="165"/>
      <c r="Q89" s="165"/>
      <c r="R89" s="165"/>
      <c r="S89" s="165"/>
      <c r="T89" s="166"/>
      <c r="AT89" s="161" t="s">
        <v>172</v>
      </c>
      <c r="AU89" s="161" t="s">
        <v>77</v>
      </c>
      <c r="AV89" s="12" t="s">
        <v>75</v>
      </c>
      <c r="AW89" s="12" t="s">
        <v>30</v>
      </c>
      <c r="AX89" s="12" t="s">
        <v>67</v>
      </c>
      <c r="AY89" s="161" t="s">
        <v>154</v>
      </c>
    </row>
    <row r="90" spans="2:65" s="12" customFormat="1" ht="10.199999999999999">
      <c r="B90" s="159"/>
      <c r="D90" s="160" t="s">
        <v>172</v>
      </c>
      <c r="E90" s="161" t="s">
        <v>1</v>
      </c>
      <c r="F90" s="162" t="s">
        <v>908</v>
      </c>
      <c r="H90" s="161" t="s">
        <v>1</v>
      </c>
      <c r="I90" s="163"/>
      <c r="L90" s="159"/>
      <c r="M90" s="164"/>
      <c r="N90" s="165"/>
      <c r="O90" s="165"/>
      <c r="P90" s="165"/>
      <c r="Q90" s="165"/>
      <c r="R90" s="165"/>
      <c r="S90" s="165"/>
      <c r="T90" s="166"/>
      <c r="AT90" s="161" t="s">
        <v>172</v>
      </c>
      <c r="AU90" s="161" t="s">
        <v>77</v>
      </c>
      <c r="AV90" s="12" t="s">
        <v>75</v>
      </c>
      <c r="AW90" s="12" t="s">
        <v>30</v>
      </c>
      <c r="AX90" s="12" t="s">
        <v>67</v>
      </c>
      <c r="AY90" s="161" t="s">
        <v>154</v>
      </c>
    </row>
    <row r="91" spans="2:65" s="12" customFormat="1" ht="10.199999999999999">
      <c r="B91" s="159"/>
      <c r="D91" s="160" t="s">
        <v>172</v>
      </c>
      <c r="E91" s="161" t="s">
        <v>1</v>
      </c>
      <c r="F91" s="162" t="s">
        <v>909</v>
      </c>
      <c r="H91" s="161" t="s">
        <v>1</v>
      </c>
      <c r="I91" s="163"/>
      <c r="L91" s="159"/>
      <c r="M91" s="164"/>
      <c r="N91" s="165"/>
      <c r="O91" s="165"/>
      <c r="P91" s="165"/>
      <c r="Q91" s="165"/>
      <c r="R91" s="165"/>
      <c r="S91" s="165"/>
      <c r="T91" s="166"/>
      <c r="AT91" s="161" t="s">
        <v>172</v>
      </c>
      <c r="AU91" s="161" t="s">
        <v>77</v>
      </c>
      <c r="AV91" s="12" t="s">
        <v>75</v>
      </c>
      <c r="AW91" s="12" t="s">
        <v>30</v>
      </c>
      <c r="AX91" s="12" t="s">
        <v>67</v>
      </c>
      <c r="AY91" s="161" t="s">
        <v>154</v>
      </c>
    </row>
    <row r="92" spans="2:65" s="12" customFormat="1" ht="10.199999999999999">
      <c r="B92" s="159"/>
      <c r="D92" s="160" t="s">
        <v>172</v>
      </c>
      <c r="E92" s="161" t="s">
        <v>1</v>
      </c>
      <c r="F92" s="162" t="s">
        <v>910</v>
      </c>
      <c r="H92" s="161" t="s">
        <v>1</v>
      </c>
      <c r="I92" s="163"/>
      <c r="L92" s="159"/>
      <c r="M92" s="164"/>
      <c r="N92" s="165"/>
      <c r="O92" s="165"/>
      <c r="P92" s="165"/>
      <c r="Q92" s="165"/>
      <c r="R92" s="165"/>
      <c r="S92" s="165"/>
      <c r="T92" s="166"/>
      <c r="AT92" s="161" t="s">
        <v>172</v>
      </c>
      <c r="AU92" s="161" t="s">
        <v>77</v>
      </c>
      <c r="AV92" s="12" t="s">
        <v>75</v>
      </c>
      <c r="AW92" s="12" t="s">
        <v>30</v>
      </c>
      <c r="AX92" s="12" t="s">
        <v>67</v>
      </c>
      <c r="AY92" s="161" t="s">
        <v>154</v>
      </c>
    </row>
    <row r="93" spans="2:65" s="12" customFormat="1" ht="10.199999999999999">
      <c r="B93" s="159"/>
      <c r="D93" s="160" t="s">
        <v>172</v>
      </c>
      <c r="E93" s="161" t="s">
        <v>1</v>
      </c>
      <c r="F93" s="162" t="s">
        <v>911</v>
      </c>
      <c r="H93" s="161" t="s">
        <v>1</v>
      </c>
      <c r="I93" s="163"/>
      <c r="L93" s="159"/>
      <c r="M93" s="164"/>
      <c r="N93" s="165"/>
      <c r="O93" s="165"/>
      <c r="P93" s="165"/>
      <c r="Q93" s="165"/>
      <c r="R93" s="165"/>
      <c r="S93" s="165"/>
      <c r="T93" s="166"/>
      <c r="AT93" s="161" t="s">
        <v>172</v>
      </c>
      <c r="AU93" s="161" t="s">
        <v>77</v>
      </c>
      <c r="AV93" s="12" t="s">
        <v>75</v>
      </c>
      <c r="AW93" s="12" t="s">
        <v>30</v>
      </c>
      <c r="AX93" s="12" t="s">
        <v>67</v>
      </c>
      <c r="AY93" s="161" t="s">
        <v>154</v>
      </c>
    </row>
    <row r="94" spans="2:65" s="12" customFormat="1" ht="10.199999999999999">
      <c r="B94" s="159"/>
      <c r="D94" s="160" t="s">
        <v>172</v>
      </c>
      <c r="E94" s="161" t="s">
        <v>1</v>
      </c>
      <c r="F94" s="162" t="s">
        <v>912</v>
      </c>
      <c r="H94" s="161" t="s">
        <v>1</v>
      </c>
      <c r="I94" s="163"/>
      <c r="L94" s="159"/>
      <c r="M94" s="164"/>
      <c r="N94" s="165"/>
      <c r="O94" s="165"/>
      <c r="P94" s="165"/>
      <c r="Q94" s="165"/>
      <c r="R94" s="165"/>
      <c r="S94" s="165"/>
      <c r="T94" s="166"/>
      <c r="AT94" s="161" t="s">
        <v>172</v>
      </c>
      <c r="AU94" s="161" t="s">
        <v>77</v>
      </c>
      <c r="AV94" s="12" t="s">
        <v>75</v>
      </c>
      <c r="AW94" s="12" t="s">
        <v>30</v>
      </c>
      <c r="AX94" s="12" t="s">
        <v>67</v>
      </c>
      <c r="AY94" s="161" t="s">
        <v>154</v>
      </c>
    </row>
    <row r="95" spans="2:65" s="12" customFormat="1" ht="10.199999999999999">
      <c r="B95" s="159"/>
      <c r="D95" s="160" t="s">
        <v>172</v>
      </c>
      <c r="E95" s="161" t="s">
        <v>1</v>
      </c>
      <c r="F95" s="162" t="s">
        <v>913</v>
      </c>
      <c r="H95" s="161" t="s">
        <v>1</v>
      </c>
      <c r="I95" s="163"/>
      <c r="L95" s="159"/>
      <c r="M95" s="164"/>
      <c r="N95" s="165"/>
      <c r="O95" s="165"/>
      <c r="P95" s="165"/>
      <c r="Q95" s="165"/>
      <c r="R95" s="165"/>
      <c r="S95" s="165"/>
      <c r="T95" s="166"/>
      <c r="AT95" s="161" t="s">
        <v>172</v>
      </c>
      <c r="AU95" s="161" t="s">
        <v>77</v>
      </c>
      <c r="AV95" s="12" t="s">
        <v>75</v>
      </c>
      <c r="AW95" s="12" t="s">
        <v>30</v>
      </c>
      <c r="AX95" s="12" t="s">
        <v>67</v>
      </c>
      <c r="AY95" s="161" t="s">
        <v>154</v>
      </c>
    </row>
    <row r="96" spans="2:65" s="12" customFormat="1" ht="10.199999999999999">
      <c r="B96" s="159"/>
      <c r="D96" s="160" t="s">
        <v>172</v>
      </c>
      <c r="E96" s="161" t="s">
        <v>1</v>
      </c>
      <c r="F96" s="162" t="s">
        <v>914</v>
      </c>
      <c r="H96" s="161" t="s">
        <v>1</v>
      </c>
      <c r="I96" s="163"/>
      <c r="L96" s="159"/>
      <c r="M96" s="164"/>
      <c r="N96" s="165"/>
      <c r="O96" s="165"/>
      <c r="P96" s="165"/>
      <c r="Q96" s="165"/>
      <c r="R96" s="165"/>
      <c r="S96" s="165"/>
      <c r="T96" s="166"/>
      <c r="AT96" s="161" t="s">
        <v>172</v>
      </c>
      <c r="AU96" s="161" t="s">
        <v>77</v>
      </c>
      <c r="AV96" s="12" t="s">
        <v>75</v>
      </c>
      <c r="AW96" s="12" t="s">
        <v>30</v>
      </c>
      <c r="AX96" s="12" t="s">
        <v>67</v>
      </c>
      <c r="AY96" s="161" t="s">
        <v>154</v>
      </c>
    </row>
    <row r="97" spans="2:51" s="12" customFormat="1" ht="10.199999999999999">
      <c r="B97" s="159"/>
      <c r="D97" s="160" t="s">
        <v>172</v>
      </c>
      <c r="E97" s="161" t="s">
        <v>1</v>
      </c>
      <c r="F97" s="162" t="s">
        <v>915</v>
      </c>
      <c r="H97" s="161" t="s">
        <v>1</v>
      </c>
      <c r="I97" s="163"/>
      <c r="L97" s="159"/>
      <c r="M97" s="164"/>
      <c r="N97" s="165"/>
      <c r="O97" s="165"/>
      <c r="P97" s="165"/>
      <c r="Q97" s="165"/>
      <c r="R97" s="165"/>
      <c r="S97" s="165"/>
      <c r="T97" s="166"/>
      <c r="AT97" s="161" t="s">
        <v>172</v>
      </c>
      <c r="AU97" s="161" t="s">
        <v>77</v>
      </c>
      <c r="AV97" s="12" t="s">
        <v>75</v>
      </c>
      <c r="AW97" s="12" t="s">
        <v>30</v>
      </c>
      <c r="AX97" s="12" t="s">
        <v>67</v>
      </c>
      <c r="AY97" s="161" t="s">
        <v>154</v>
      </c>
    </row>
    <row r="98" spans="2:51" s="12" customFormat="1" ht="10.199999999999999">
      <c r="B98" s="159"/>
      <c r="D98" s="160" t="s">
        <v>172</v>
      </c>
      <c r="E98" s="161" t="s">
        <v>1</v>
      </c>
      <c r="F98" s="162" t="s">
        <v>916</v>
      </c>
      <c r="H98" s="161" t="s">
        <v>1</v>
      </c>
      <c r="I98" s="163"/>
      <c r="L98" s="159"/>
      <c r="M98" s="164"/>
      <c r="N98" s="165"/>
      <c r="O98" s="165"/>
      <c r="P98" s="165"/>
      <c r="Q98" s="165"/>
      <c r="R98" s="165"/>
      <c r="S98" s="165"/>
      <c r="T98" s="166"/>
      <c r="AT98" s="161" t="s">
        <v>172</v>
      </c>
      <c r="AU98" s="161" t="s">
        <v>77</v>
      </c>
      <c r="AV98" s="12" t="s">
        <v>75</v>
      </c>
      <c r="AW98" s="12" t="s">
        <v>30</v>
      </c>
      <c r="AX98" s="12" t="s">
        <v>67</v>
      </c>
      <c r="AY98" s="161" t="s">
        <v>154</v>
      </c>
    </row>
    <row r="99" spans="2:51" s="12" customFormat="1" ht="10.199999999999999">
      <c r="B99" s="159"/>
      <c r="D99" s="160" t="s">
        <v>172</v>
      </c>
      <c r="E99" s="161" t="s">
        <v>1</v>
      </c>
      <c r="F99" s="162" t="s">
        <v>917</v>
      </c>
      <c r="H99" s="161" t="s">
        <v>1</v>
      </c>
      <c r="I99" s="163"/>
      <c r="L99" s="159"/>
      <c r="M99" s="164"/>
      <c r="N99" s="165"/>
      <c r="O99" s="165"/>
      <c r="P99" s="165"/>
      <c r="Q99" s="165"/>
      <c r="R99" s="165"/>
      <c r="S99" s="165"/>
      <c r="T99" s="166"/>
      <c r="AT99" s="161" t="s">
        <v>172</v>
      </c>
      <c r="AU99" s="161" t="s">
        <v>77</v>
      </c>
      <c r="AV99" s="12" t="s">
        <v>75</v>
      </c>
      <c r="AW99" s="12" t="s">
        <v>30</v>
      </c>
      <c r="AX99" s="12" t="s">
        <v>67</v>
      </c>
      <c r="AY99" s="161" t="s">
        <v>154</v>
      </c>
    </row>
    <row r="100" spans="2:51" s="12" customFormat="1" ht="10.199999999999999">
      <c r="B100" s="159"/>
      <c r="D100" s="160" t="s">
        <v>172</v>
      </c>
      <c r="E100" s="161" t="s">
        <v>1</v>
      </c>
      <c r="F100" s="162" t="s">
        <v>918</v>
      </c>
      <c r="H100" s="161" t="s">
        <v>1</v>
      </c>
      <c r="I100" s="163"/>
      <c r="L100" s="159"/>
      <c r="M100" s="164"/>
      <c r="N100" s="165"/>
      <c r="O100" s="165"/>
      <c r="P100" s="165"/>
      <c r="Q100" s="165"/>
      <c r="R100" s="165"/>
      <c r="S100" s="165"/>
      <c r="T100" s="166"/>
      <c r="AT100" s="161" t="s">
        <v>172</v>
      </c>
      <c r="AU100" s="161" t="s">
        <v>77</v>
      </c>
      <c r="AV100" s="12" t="s">
        <v>75</v>
      </c>
      <c r="AW100" s="12" t="s">
        <v>30</v>
      </c>
      <c r="AX100" s="12" t="s">
        <v>67</v>
      </c>
      <c r="AY100" s="161" t="s">
        <v>154</v>
      </c>
    </row>
    <row r="101" spans="2:51" s="12" customFormat="1" ht="10.199999999999999">
      <c r="B101" s="159"/>
      <c r="D101" s="160" t="s">
        <v>172</v>
      </c>
      <c r="E101" s="161" t="s">
        <v>1</v>
      </c>
      <c r="F101" s="162" t="s">
        <v>919</v>
      </c>
      <c r="H101" s="161" t="s">
        <v>1</v>
      </c>
      <c r="I101" s="163"/>
      <c r="L101" s="159"/>
      <c r="M101" s="164"/>
      <c r="N101" s="165"/>
      <c r="O101" s="165"/>
      <c r="P101" s="165"/>
      <c r="Q101" s="165"/>
      <c r="R101" s="165"/>
      <c r="S101" s="165"/>
      <c r="T101" s="166"/>
      <c r="AT101" s="161" t="s">
        <v>172</v>
      </c>
      <c r="AU101" s="161" t="s">
        <v>77</v>
      </c>
      <c r="AV101" s="12" t="s">
        <v>75</v>
      </c>
      <c r="AW101" s="12" t="s">
        <v>30</v>
      </c>
      <c r="AX101" s="12" t="s">
        <v>67</v>
      </c>
      <c r="AY101" s="161" t="s">
        <v>154</v>
      </c>
    </row>
    <row r="102" spans="2:51" s="12" customFormat="1" ht="10.199999999999999">
      <c r="B102" s="159"/>
      <c r="D102" s="160" t="s">
        <v>172</v>
      </c>
      <c r="E102" s="161" t="s">
        <v>1</v>
      </c>
      <c r="F102" s="162" t="s">
        <v>920</v>
      </c>
      <c r="H102" s="161" t="s">
        <v>1</v>
      </c>
      <c r="I102" s="163"/>
      <c r="L102" s="159"/>
      <c r="M102" s="164"/>
      <c r="N102" s="165"/>
      <c r="O102" s="165"/>
      <c r="P102" s="165"/>
      <c r="Q102" s="165"/>
      <c r="R102" s="165"/>
      <c r="S102" s="165"/>
      <c r="T102" s="166"/>
      <c r="AT102" s="161" t="s">
        <v>172</v>
      </c>
      <c r="AU102" s="161" t="s">
        <v>77</v>
      </c>
      <c r="AV102" s="12" t="s">
        <v>75</v>
      </c>
      <c r="AW102" s="12" t="s">
        <v>30</v>
      </c>
      <c r="AX102" s="12" t="s">
        <v>67</v>
      </c>
      <c r="AY102" s="161" t="s">
        <v>154</v>
      </c>
    </row>
    <row r="103" spans="2:51" s="12" customFormat="1" ht="10.199999999999999">
      <c r="B103" s="159"/>
      <c r="D103" s="160" t="s">
        <v>172</v>
      </c>
      <c r="E103" s="161" t="s">
        <v>1</v>
      </c>
      <c r="F103" s="162" t="s">
        <v>918</v>
      </c>
      <c r="H103" s="161" t="s">
        <v>1</v>
      </c>
      <c r="I103" s="163"/>
      <c r="L103" s="159"/>
      <c r="M103" s="164"/>
      <c r="N103" s="165"/>
      <c r="O103" s="165"/>
      <c r="P103" s="165"/>
      <c r="Q103" s="165"/>
      <c r="R103" s="165"/>
      <c r="S103" s="165"/>
      <c r="T103" s="166"/>
      <c r="AT103" s="161" t="s">
        <v>172</v>
      </c>
      <c r="AU103" s="161" t="s">
        <v>77</v>
      </c>
      <c r="AV103" s="12" t="s">
        <v>75</v>
      </c>
      <c r="AW103" s="12" t="s">
        <v>30</v>
      </c>
      <c r="AX103" s="12" t="s">
        <v>67</v>
      </c>
      <c r="AY103" s="161" t="s">
        <v>154</v>
      </c>
    </row>
    <row r="104" spans="2:51" s="12" customFormat="1" ht="10.199999999999999">
      <c r="B104" s="159"/>
      <c r="D104" s="160" t="s">
        <v>172</v>
      </c>
      <c r="E104" s="161" t="s">
        <v>1</v>
      </c>
      <c r="F104" s="162" t="s">
        <v>919</v>
      </c>
      <c r="H104" s="161" t="s">
        <v>1</v>
      </c>
      <c r="I104" s="163"/>
      <c r="L104" s="159"/>
      <c r="M104" s="164"/>
      <c r="N104" s="165"/>
      <c r="O104" s="165"/>
      <c r="P104" s="165"/>
      <c r="Q104" s="165"/>
      <c r="R104" s="165"/>
      <c r="S104" s="165"/>
      <c r="T104" s="166"/>
      <c r="AT104" s="161" t="s">
        <v>172</v>
      </c>
      <c r="AU104" s="161" t="s">
        <v>77</v>
      </c>
      <c r="AV104" s="12" t="s">
        <v>75</v>
      </c>
      <c r="AW104" s="12" t="s">
        <v>30</v>
      </c>
      <c r="AX104" s="12" t="s">
        <v>67</v>
      </c>
      <c r="AY104" s="161" t="s">
        <v>154</v>
      </c>
    </row>
    <row r="105" spans="2:51" s="12" customFormat="1" ht="10.199999999999999">
      <c r="B105" s="159"/>
      <c r="D105" s="160" t="s">
        <v>172</v>
      </c>
      <c r="E105" s="161" t="s">
        <v>1</v>
      </c>
      <c r="F105" s="162" t="s">
        <v>921</v>
      </c>
      <c r="H105" s="161" t="s">
        <v>1</v>
      </c>
      <c r="I105" s="163"/>
      <c r="L105" s="159"/>
      <c r="M105" s="164"/>
      <c r="N105" s="165"/>
      <c r="O105" s="165"/>
      <c r="P105" s="165"/>
      <c r="Q105" s="165"/>
      <c r="R105" s="165"/>
      <c r="S105" s="165"/>
      <c r="T105" s="166"/>
      <c r="AT105" s="161" t="s">
        <v>172</v>
      </c>
      <c r="AU105" s="161" t="s">
        <v>77</v>
      </c>
      <c r="AV105" s="12" t="s">
        <v>75</v>
      </c>
      <c r="AW105" s="12" t="s">
        <v>30</v>
      </c>
      <c r="AX105" s="12" t="s">
        <v>67</v>
      </c>
      <c r="AY105" s="161" t="s">
        <v>154</v>
      </c>
    </row>
    <row r="106" spans="2:51" s="12" customFormat="1" ht="10.199999999999999">
      <c r="B106" s="159"/>
      <c r="D106" s="160" t="s">
        <v>172</v>
      </c>
      <c r="E106" s="161" t="s">
        <v>1</v>
      </c>
      <c r="F106" s="162" t="s">
        <v>909</v>
      </c>
      <c r="H106" s="161" t="s">
        <v>1</v>
      </c>
      <c r="I106" s="163"/>
      <c r="L106" s="159"/>
      <c r="M106" s="164"/>
      <c r="N106" s="165"/>
      <c r="O106" s="165"/>
      <c r="P106" s="165"/>
      <c r="Q106" s="165"/>
      <c r="R106" s="165"/>
      <c r="S106" s="165"/>
      <c r="T106" s="166"/>
      <c r="AT106" s="161" t="s">
        <v>172</v>
      </c>
      <c r="AU106" s="161" t="s">
        <v>77</v>
      </c>
      <c r="AV106" s="12" t="s">
        <v>75</v>
      </c>
      <c r="AW106" s="12" t="s">
        <v>30</v>
      </c>
      <c r="AX106" s="12" t="s">
        <v>67</v>
      </c>
      <c r="AY106" s="161" t="s">
        <v>154</v>
      </c>
    </row>
    <row r="107" spans="2:51" s="12" customFormat="1" ht="10.199999999999999">
      <c r="B107" s="159"/>
      <c r="D107" s="160" t="s">
        <v>172</v>
      </c>
      <c r="E107" s="161" t="s">
        <v>1</v>
      </c>
      <c r="F107" s="162" t="s">
        <v>913</v>
      </c>
      <c r="H107" s="161" t="s">
        <v>1</v>
      </c>
      <c r="I107" s="163"/>
      <c r="L107" s="159"/>
      <c r="M107" s="164"/>
      <c r="N107" s="165"/>
      <c r="O107" s="165"/>
      <c r="P107" s="165"/>
      <c r="Q107" s="165"/>
      <c r="R107" s="165"/>
      <c r="S107" s="165"/>
      <c r="T107" s="166"/>
      <c r="AT107" s="161" t="s">
        <v>172</v>
      </c>
      <c r="AU107" s="161" t="s">
        <v>77</v>
      </c>
      <c r="AV107" s="12" t="s">
        <v>75</v>
      </c>
      <c r="AW107" s="12" t="s">
        <v>30</v>
      </c>
      <c r="AX107" s="12" t="s">
        <v>67</v>
      </c>
      <c r="AY107" s="161" t="s">
        <v>154</v>
      </c>
    </row>
    <row r="108" spans="2:51" s="12" customFormat="1" ht="10.199999999999999">
      <c r="B108" s="159"/>
      <c r="D108" s="160" t="s">
        <v>172</v>
      </c>
      <c r="E108" s="161" t="s">
        <v>1</v>
      </c>
      <c r="F108" s="162" t="s">
        <v>922</v>
      </c>
      <c r="H108" s="161" t="s">
        <v>1</v>
      </c>
      <c r="I108" s="163"/>
      <c r="L108" s="159"/>
      <c r="M108" s="164"/>
      <c r="N108" s="165"/>
      <c r="O108" s="165"/>
      <c r="P108" s="165"/>
      <c r="Q108" s="165"/>
      <c r="R108" s="165"/>
      <c r="S108" s="165"/>
      <c r="T108" s="166"/>
      <c r="AT108" s="161" t="s">
        <v>172</v>
      </c>
      <c r="AU108" s="161" t="s">
        <v>77</v>
      </c>
      <c r="AV108" s="12" t="s">
        <v>75</v>
      </c>
      <c r="AW108" s="12" t="s">
        <v>30</v>
      </c>
      <c r="AX108" s="12" t="s">
        <v>67</v>
      </c>
      <c r="AY108" s="161" t="s">
        <v>154</v>
      </c>
    </row>
    <row r="109" spans="2:51" s="12" customFormat="1" ht="10.199999999999999">
      <c r="B109" s="159"/>
      <c r="D109" s="160" t="s">
        <v>172</v>
      </c>
      <c r="E109" s="161" t="s">
        <v>1</v>
      </c>
      <c r="F109" s="162" t="s">
        <v>915</v>
      </c>
      <c r="H109" s="161" t="s">
        <v>1</v>
      </c>
      <c r="I109" s="163"/>
      <c r="L109" s="159"/>
      <c r="M109" s="164"/>
      <c r="N109" s="165"/>
      <c r="O109" s="165"/>
      <c r="P109" s="165"/>
      <c r="Q109" s="165"/>
      <c r="R109" s="165"/>
      <c r="S109" s="165"/>
      <c r="T109" s="166"/>
      <c r="AT109" s="161" t="s">
        <v>172</v>
      </c>
      <c r="AU109" s="161" t="s">
        <v>77</v>
      </c>
      <c r="AV109" s="12" t="s">
        <v>75</v>
      </c>
      <c r="AW109" s="12" t="s">
        <v>30</v>
      </c>
      <c r="AX109" s="12" t="s">
        <v>67</v>
      </c>
      <c r="AY109" s="161" t="s">
        <v>154</v>
      </c>
    </row>
    <row r="110" spans="2:51" s="12" customFormat="1" ht="10.199999999999999">
      <c r="B110" s="159"/>
      <c r="D110" s="160" t="s">
        <v>172</v>
      </c>
      <c r="E110" s="161" t="s">
        <v>1</v>
      </c>
      <c r="F110" s="162" t="s">
        <v>916</v>
      </c>
      <c r="H110" s="161" t="s">
        <v>1</v>
      </c>
      <c r="I110" s="163"/>
      <c r="L110" s="159"/>
      <c r="M110" s="164"/>
      <c r="N110" s="165"/>
      <c r="O110" s="165"/>
      <c r="P110" s="165"/>
      <c r="Q110" s="165"/>
      <c r="R110" s="165"/>
      <c r="S110" s="165"/>
      <c r="T110" s="166"/>
      <c r="AT110" s="161" t="s">
        <v>172</v>
      </c>
      <c r="AU110" s="161" t="s">
        <v>77</v>
      </c>
      <c r="AV110" s="12" t="s">
        <v>75</v>
      </c>
      <c r="AW110" s="12" t="s">
        <v>30</v>
      </c>
      <c r="AX110" s="12" t="s">
        <v>67</v>
      </c>
      <c r="AY110" s="161" t="s">
        <v>154</v>
      </c>
    </row>
    <row r="111" spans="2:51" s="12" customFormat="1" ht="10.199999999999999">
      <c r="B111" s="159"/>
      <c r="D111" s="160" t="s">
        <v>172</v>
      </c>
      <c r="E111" s="161" t="s">
        <v>1</v>
      </c>
      <c r="F111" s="162" t="s">
        <v>917</v>
      </c>
      <c r="H111" s="161" t="s">
        <v>1</v>
      </c>
      <c r="I111" s="163"/>
      <c r="L111" s="159"/>
      <c r="M111" s="164"/>
      <c r="N111" s="165"/>
      <c r="O111" s="165"/>
      <c r="P111" s="165"/>
      <c r="Q111" s="165"/>
      <c r="R111" s="165"/>
      <c r="S111" s="165"/>
      <c r="T111" s="166"/>
      <c r="AT111" s="161" t="s">
        <v>172</v>
      </c>
      <c r="AU111" s="161" t="s">
        <v>77</v>
      </c>
      <c r="AV111" s="12" t="s">
        <v>75</v>
      </c>
      <c r="AW111" s="12" t="s">
        <v>30</v>
      </c>
      <c r="AX111" s="12" t="s">
        <v>67</v>
      </c>
      <c r="AY111" s="161" t="s">
        <v>154</v>
      </c>
    </row>
    <row r="112" spans="2:51" s="12" customFormat="1" ht="10.199999999999999">
      <c r="B112" s="159"/>
      <c r="D112" s="160" t="s">
        <v>172</v>
      </c>
      <c r="E112" s="161" t="s">
        <v>1</v>
      </c>
      <c r="F112" s="162" t="s">
        <v>923</v>
      </c>
      <c r="H112" s="161" t="s">
        <v>1</v>
      </c>
      <c r="I112" s="163"/>
      <c r="L112" s="159"/>
      <c r="M112" s="164"/>
      <c r="N112" s="165"/>
      <c r="O112" s="165"/>
      <c r="P112" s="165"/>
      <c r="Q112" s="165"/>
      <c r="R112" s="165"/>
      <c r="S112" s="165"/>
      <c r="T112" s="166"/>
      <c r="AT112" s="161" t="s">
        <v>172</v>
      </c>
      <c r="AU112" s="161" t="s">
        <v>77</v>
      </c>
      <c r="AV112" s="12" t="s">
        <v>75</v>
      </c>
      <c r="AW112" s="12" t="s">
        <v>30</v>
      </c>
      <c r="AX112" s="12" t="s">
        <v>67</v>
      </c>
      <c r="AY112" s="161" t="s">
        <v>154</v>
      </c>
    </row>
    <row r="113" spans="2:65" s="12" customFormat="1" ht="10.199999999999999">
      <c r="B113" s="159"/>
      <c r="D113" s="160" t="s">
        <v>172</v>
      </c>
      <c r="E113" s="161" t="s">
        <v>1</v>
      </c>
      <c r="F113" s="162" t="s">
        <v>924</v>
      </c>
      <c r="H113" s="161" t="s">
        <v>1</v>
      </c>
      <c r="I113" s="163"/>
      <c r="L113" s="159"/>
      <c r="M113" s="164"/>
      <c r="N113" s="165"/>
      <c r="O113" s="165"/>
      <c r="P113" s="165"/>
      <c r="Q113" s="165"/>
      <c r="R113" s="165"/>
      <c r="S113" s="165"/>
      <c r="T113" s="166"/>
      <c r="AT113" s="161" t="s">
        <v>172</v>
      </c>
      <c r="AU113" s="161" t="s">
        <v>77</v>
      </c>
      <c r="AV113" s="12" t="s">
        <v>75</v>
      </c>
      <c r="AW113" s="12" t="s">
        <v>30</v>
      </c>
      <c r="AX113" s="12" t="s">
        <v>67</v>
      </c>
      <c r="AY113" s="161" t="s">
        <v>154</v>
      </c>
    </row>
    <row r="114" spans="2:65" s="12" customFormat="1" ht="10.199999999999999">
      <c r="B114" s="159"/>
      <c r="D114" s="160" t="s">
        <v>172</v>
      </c>
      <c r="E114" s="161" t="s">
        <v>1</v>
      </c>
      <c r="F114" s="162" t="s">
        <v>925</v>
      </c>
      <c r="H114" s="161" t="s">
        <v>1</v>
      </c>
      <c r="I114" s="163"/>
      <c r="L114" s="159"/>
      <c r="M114" s="164"/>
      <c r="N114" s="165"/>
      <c r="O114" s="165"/>
      <c r="P114" s="165"/>
      <c r="Q114" s="165"/>
      <c r="R114" s="165"/>
      <c r="S114" s="165"/>
      <c r="T114" s="166"/>
      <c r="AT114" s="161" t="s">
        <v>172</v>
      </c>
      <c r="AU114" s="161" t="s">
        <v>77</v>
      </c>
      <c r="AV114" s="12" t="s">
        <v>75</v>
      </c>
      <c r="AW114" s="12" t="s">
        <v>30</v>
      </c>
      <c r="AX114" s="12" t="s">
        <v>67</v>
      </c>
      <c r="AY114" s="161" t="s">
        <v>154</v>
      </c>
    </row>
    <row r="115" spans="2:65" s="12" customFormat="1" ht="10.199999999999999">
      <c r="B115" s="159"/>
      <c r="D115" s="160" t="s">
        <v>172</v>
      </c>
      <c r="E115" s="161" t="s">
        <v>1</v>
      </c>
      <c r="F115" s="162" t="s">
        <v>926</v>
      </c>
      <c r="H115" s="161" t="s">
        <v>1</v>
      </c>
      <c r="I115" s="163"/>
      <c r="L115" s="159"/>
      <c r="M115" s="164"/>
      <c r="N115" s="165"/>
      <c r="O115" s="165"/>
      <c r="P115" s="165"/>
      <c r="Q115" s="165"/>
      <c r="R115" s="165"/>
      <c r="S115" s="165"/>
      <c r="T115" s="166"/>
      <c r="AT115" s="161" t="s">
        <v>172</v>
      </c>
      <c r="AU115" s="161" t="s">
        <v>77</v>
      </c>
      <c r="AV115" s="12" t="s">
        <v>75</v>
      </c>
      <c r="AW115" s="12" t="s">
        <v>30</v>
      </c>
      <c r="AX115" s="12" t="s">
        <v>67</v>
      </c>
      <c r="AY115" s="161" t="s">
        <v>154</v>
      </c>
    </row>
    <row r="116" spans="2:65" s="12" customFormat="1" ht="10.199999999999999">
      <c r="B116" s="159"/>
      <c r="D116" s="160" t="s">
        <v>172</v>
      </c>
      <c r="E116" s="161" t="s">
        <v>1</v>
      </c>
      <c r="F116" s="162" t="s">
        <v>927</v>
      </c>
      <c r="H116" s="161" t="s">
        <v>1</v>
      </c>
      <c r="I116" s="163"/>
      <c r="L116" s="159"/>
      <c r="M116" s="164"/>
      <c r="N116" s="165"/>
      <c r="O116" s="165"/>
      <c r="P116" s="165"/>
      <c r="Q116" s="165"/>
      <c r="R116" s="165"/>
      <c r="S116" s="165"/>
      <c r="T116" s="166"/>
      <c r="AT116" s="161" t="s">
        <v>172</v>
      </c>
      <c r="AU116" s="161" t="s">
        <v>77</v>
      </c>
      <c r="AV116" s="12" t="s">
        <v>75</v>
      </c>
      <c r="AW116" s="12" t="s">
        <v>30</v>
      </c>
      <c r="AX116" s="12" t="s">
        <v>67</v>
      </c>
      <c r="AY116" s="161" t="s">
        <v>154</v>
      </c>
    </row>
    <row r="117" spans="2:65" s="12" customFormat="1" ht="10.199999999999999">
      <c r="B117" s="159"/>
      <c r="D117" s="160" t="s">
        <v>172</v>
      </c>
      <c r="E117" s="161" t="s">
        <v>1</v>
      </c>
      <c r="F117" s="162" t="s">
        <v>928</v>
      </c>
      <c r="H117" s="161" t="s">
        <v>1</v>
      </c>
      <c r="I117" s="163"/>
      <c r="L117" s="159"/>
      <c r="M117" s="164"/>
      <c r="N117" s="165"/>
      <c r="O117" s="165"/>
      <c r="P117" s="165"/>
      <c r="Q117" s="165"/>
      <c r="R117" s="165"/>
      <c r="S117" s="165"/>
      <c r="T117" s="166"/>
      <c r="AT117" s="161" t="s">
        <v>172</v>
      </c>
      <c r="AU117" s="161" t="s">
        <v>77</v>
      </c>
      <c r="AV117" s="12" t="s">
        <v>75</v>
      </c>
      <c r="AW117" s="12" t="s">
        <v>30</v>
      </c>
      <c r="AX117" s="12" t="s">
        <v>67</v>
      </c>
      <c r="AY117" s="161" t="s">
        <v>154</v>
      </c>
    </row>
    <row r="118" spans="2:65" s="12" customFormat="1" ht="10.199999999999999">
      <c r="B118" s="159"/>
      <c r="D118" s="160" t="s">
        <v>172</v>
      </c>
      <c r="E118" s="161" t="s">
        <v>1</v>
      </c>
      <c r="F118" s="162" t="s">
        <v>929</v>
      </c>
      <c r="H118" s="161" t="s">
        <v>1</v>
      </c>
      <c r="I118" s="163"/>
      <c r="L118" s="159"/>
      <c r="M118" s="164"/>
      <c r="N118" s="165"/>
      <c r="O118" s="165"/>
      <c r="P118" s="165"/>
      <c r="Q118" s="165"/>
      <c r="R118" s="165"/>
      <c r="S118" s="165"/>
      <c r="T118" s="166"/>
      <c r="AT118" s="161" t="s">
        <v>172</v>
      </c>
      <c r="AU118" s="161" t="s">
        <v>77</v>
      </c>
      <c r="AV118" s="12" t="s">
        <v>75</v>
      </c>
      <c r="AW118" s="12" t="s">
        <v>30</v>
      </c>
      <c r="AX118" s="12" t="s">
        <v>67</v>
      </c>
      <c r="AY118" s="161" t="s">
        <v>154</v>
      </c>
    </row>
    <row r="119" spans="2:65" s="12" customFormat="1" ht="10.199999999999999">
      <c r="B119" s="159"/>
      <c r="D119" s="160" t="s">
        <v>172</v>
      </c>
      <c r="E119" s="161" t="s">
        <v>1</v>
      </c>
      <c r="F119" s="162" t="s">
        <v>930</v>
      </c>
      <c r="H119" s="161" t="s">
        <v>1</v>
      </c>
      <c r="I119" s="163"/>
      <c r="L119" s="159"/>
      <c r="M119" s="164"/>
      <c r="N119" s="165"/>
      <c r="O119" s="165"/>
      <c r="P119" s="165"/>
      <c r="Q119" s="165"/>
      <c r="R119" s="165"/>
      <c r="S119" s="165"/>
      <c r="T119" s="166"/>
      <c r="AT119" s="161" t="s">
        <v>172</v>
      </c>
      <c r="AU119" s="161" t="s">
        <v>77</v>
      </c>
      <c r="AV119" s="12" t="s">
        <v>75</v>
      </c>
      <c r="AW119" s="12" t="s">
        <v>30</v>
      </c>
      <c r="AX119" s="12" t="s">
        <v>67</v>
      </c>
      <c r="AY119" s="161" t="s">
        <v>154</v>
      </c>
    </row>
    <row r="120" spans="2:65" s="12" customFormat="1" ht="10.199999999999999">
      <c r="B120" s="159"/>
      <c r="D120" s="160" t="s">
        <v>172</v>
      </c>
      <c r="E120" s="161" t="s">
        <v>1</v>
      </c>
      <c r="F120" s="162" t="s">
        <v>928</v>
      </c>
      <c r="H120" s="161" t="s">
        <v>1</v>
      </c>
      <c r="I120" s="163"/>
      <c r="L120" s="159"/>
      <c r="M120" s="164"/>
      <c r="N120" s="165"/>
      <c r="O120" s="165"/>
      <c r="P120" s="165"/>
      <c r="Q120" s="165"/>
      <c r="R120" s="165"/>
      <c r="S120" s="165"/>
      <c r="T120" s="166"/>
      <c r="AT120" s="161" t="s">
        <v>172</v>
      </c>
      <c r="AU120" s="161" t="s">
        <v>77</v>
      </c>
      <c r="AV120" s="12" t="s">
        <v>75</v>
      </c>
      <c r="AW120" s="12" t="s">
        <v>30</v>
      </c>
      <c r="AX120" s="12" t="s">
        <v>67</v>
      </c>
      <c r="AY120" s="161" t="s">
        <v>154</v>
      </c>
    </row>
    <row r="121" spans="2:65" s="12" customFormat="1" ht="10.199999999999999">
      <c r="B121" s="159"/>
      <c r="D121" s="160" t="s">
        <v>172</v>
      </c>
      <c r="E121" s="161" t="s">
        <v>1</v>
      </c>
      <c r="F121" s="162" t="s">
        <v>931</v>
      </c>
      <c r="H121" s="161" t="s">
        <v>1</v>
      </c>
      <c r="I121" s="163"/>
      <c r="L121" s="159"/>
      <c r="M121" s="164"/>
      <c r="N121" s="165"/>
      <c r="O121" s="165"/>
      <c r="P121" s="165"/>
      <c r="Q121" s="165"/>
      <c r="R121" s="165"/>
      <c r="S121" s="165"/>
      <c r="T121" s="166"/>
      <c r="AT121" s="161" t="s">
        <v>172</v>
      </c>
      <c r="AU121" s="161" t="s">
        <v>77</v>
      </c>
      <c r="AV121" s="12" t="s">
        <v>75</v>
      </c>
      <c r="AW121" s="12" t="s">
        <v>30</v>
      </c>
      <c r="AX121" s="12" t="s">
        <v>67</v>
      </c>
      <c r="AY121" s="161" t="s">
        <v>154</v>
      </c>
    </row>
    <row r="122" spans="2:65" s="12" customFormat="1" ht="10.199999999999999">
      <c r="B122" s="159"/>
      <c r="D122" s="160" t="s">
        <v>172</v>
      </c>
      <c r="E122" s="161" t="s">
        <v>1</v>
      </c>
      <c r="F122" s="162" t="s">
        <v>932</v>
      </c>
      <c r="H122" s="161" t="s">
        <v>1</v>
      </c>
      <c r="I122" s="163"/>
      <c r="L122" s="159"/>
      <c r="M122" s="164"/>
      <c r="N122" s="165"/>
      <c r="O122" s="165"/>
      <c r="P122" s="165"/>
      <c r="Q122" s="165"/>
      <c r="R122" s="165"/>
      <c r="S122" s="165"/>
      <c r="T122" s="166"/>
      <c r="AT122" s="161" t="s">
        <v>172</v>
      </c>
      <c r="AU122" s="161" t="s">
        <v>77</v>
      </c>
      <c r="AV122" s="12" t="s">
        <v>75</v>
      </c>
      <c r="AW122" s="12" t="s">
        <v>30</v>
      </c>
      <c r="AX122" s="12" t="s">
        <v>67</v>
      </c>
      <c r="AY122" s="161" t="s">
        <v>154</v>
      </c>
    </row>
    <row r="123" spans="2:65" s="13" customFormat="1" ht="10.199999999999999">
      <c r="B123" s="167"/>
      <c r="D123" s="160" t="s">
        <v>172</v>
      </c>
      <c r="E123" s="168" t="s">
        <v>1</v>
      </c>
      <c r="F123" s="169" t="s">
        <v>75</v>
      </c>
      <c r="H123" s="170">
        <v>1</v>
      </c>
      <c r="I123" s="171"/>
      <c r="L123" s="167"/>
      <c r="M123" s="172"/>
      <c r="N123" s="173"/>
      <c r="O123" s="173"/>
      <c r="P123" s="173"/>
      <c r="Q123" s="173"/>
      <c r="R123" s="173"/>
      <c r="S123" s="173"/>
      <c r="T123" s="174"/>
      <c r="AT123" s="168" t="s">
        <v>172</v>
      </c>
      <c r="AU123" s="168" t="s">
        <v>77</v>
      </c>
      <c r="AV123" s="13" t="s">
        <v>77</v>
      </c>
      <c r="AW123" s="13" t="s">
        <v>30</v>
      </c>
      <c r="AX123" s="13" t="s">
        <v>67</v>
      </c>
      <c r="AY123" s="168" t="s">
        <v>154</v>
      </c>
    </row>
    <row r="124" spans="2:65" s="14" customFormat="1" ht="10.199999999999999">
      <c r="B124" s="175"/>
      <c r="D124" s="160" t="s">
        <v>172</v>
      </c>
      <c r="E124" s="176" t="s">
        <v>1</v>
      </c>
      <c r="F124" s="177" t="s">
        <v>175</v>
      </c>
      <c r="H124" s="178">
        <v>1</v>
      </c>
      <c r="I124" s="179"/>
      <c r="L124" s="175"/>
      <c r="M124" s="180"/>
      <c r="N124" s="181"/>
      <c r="O124" s="181"/>
      <c r="P124" s="181"/>
      <c r="Q124" s="181"/>
      <c r="R124" s="181"/>
      <c r="S124" s="181"/>
      <c r="T124" s="182"/>
      <c r="AT124" s="176" t="s">
        <v>172</v>
      </c>
      <c r="AU124" s="176" t="s">
        <v>77</v>
      </c>
      <c r="AV124" s="14" t="s">
        <v>161</v>
      </c>
      <c r="AW124" s="14" t="s">
        <v>30</v>
      </c>
      <c r="AX124" s="14" t="s">
        <v>75</v>
      </c>
      <c r="AY124" s="176" t="s">
        <v>154</v>
      </c>
    </row>
    <row r="125" spans="2:65" s="1" customFormat="1" ht="16.5" customHeight="1">
      <c r="B125" s="146"/>
      <c r="C125" s="147" t="s">
        <v>219</v>
      </c>
      <c r="D125" s="147" t="s">
        <v>156</v>
      </c>
      <c r="E125" s="148" t="s">
        <v>933</v>
      </c>
      <c r="F125" s="149" t="s">
        <v>934</v>
      </c>
      <c r="G125" s="150" t="s">
        <v>935</v>
      </c>
      <c r="H125" s="151">
        <v>100</v>
      </c>
      <c r="I125" s="152"/>
      <c r="J125" s="153">
        <f t="shared" ref="J125:J141" si="0">ROUND(I125*H125,2)</f>
        <v>0</v>
      </c>
      <c r="K125" s="149" t="s">
        <v>1</v>
      </c>
      <c r="L125" s="30"/>
      <c r="M125" s="154" t="s">
        <v>1</v>
      </c>
      <c r="N125" s="155" t="s">
        <v>38</v>
      </c>
      <c r="O125" s="49"/>
      <c r="P125" s="156">
        <f t="shared" ref="P125:P141" si="1">O125*H125</f>
        <v>0</v>
      </c>
      <c r="Q125" s="156">
        <v>0</v>
      </c>
      <c r="R125" s="156">
        <f t="shared" ref="R125:R141" si="2">Q125*H125</f>
        <v>0</v>
      </c>
      <c r="S125" s="156">
        <v>0</v>
      </c>
      <c r="T125" s="157">
        <f t="shared" ref="T125:T141" si="3">S125*H125</f>
        <v>0</v>
      </c>
      <c r="AR125" s="16" t="s">
        <v>249</v>
      </c>
      <c r="AT125" s="16" t="s">
        <v>156</v>
      </c>
      <c r="AU125" s="16" t="s">
        <v>77</v>
      </c>
      <c r="AY125" s="16" t="s">
        <v>154</v>
      </c>
      <c r="BE125" s="158">
        <f t="shared" ref="BE125:BE141" si="4">IF(N125="základní",J125,0)</f>
        <v>0</v>
      </c>
      <c r="BF125" s="158">
        <f t="shared" ref="BF125:BF141" si="5">IF(N125="snížená",J125,0)</f>
        <v>0</v>
      </c>
      <c r="BG125" s="158">
        <f t="shared" ref="BG125:BG141" si="6">IF(N125="zákl. přenesená",J125,0)</f>
        <v>0</v>
      </c>
      <c r="BH125" s="158">
        <f t="shared" ref="BH125:BH141" si="7">IF(N125="sníž. přenesená",J125,0)</f>
        <v>0</v>
      </c>
      <c r="BI125" s="158">
        <f t="shared" ref="BI125:BI141" si="8">IF(N125="nulová",J125,0)</f>
        <v>0</v>
      </c>
      <c r="BJ125" s="16" t="s">
        <v>75</v>
      </c>
      <c r="BK125" s="158">
        <f t="shared" ref="BK125:BK141" si="9">ROUND(I125*H125,2)</f>
        <v>0</v>
      </c>
      <c r="BL125" s="16" t="s">
        <v>249</v>
      </c>
      <c r="BM125" s="16" t="s">
        <v>936</v>
      </c>
    </row>
    <row r="126" spans="2:65" s="1" customFormat="1" ht="16.5" customHeight="1">
      <c r="B126" s="146"/>
      <c r="C126" s="147" t="s">
        <v>223</v>
      </c>
      <c r="D126" s="147" t="s">
        <v>156</v>
      </c>
      <c r="E126" s="148" t="s">
        <v>937</v>
      </c>
      <c r="F126" s="149" t="s">
        <v>938</v>
      </c>
      <c r="G126" s="150" t="s">
        <v>159</v>
      </c>
      <c r="H126" s="151">
        <v>16</v>
      </c>
      <c r="I126" s="152"/>
      <c r="J126" s="153">
        <f t="shared" si="0"/>
        <v>0</v>
      </c>
      <c r="K126" s="149" t="s">
        <v>1</v>
      </c>
      <c r="L126" s="30"/>
      <c r="M126" s="154" t="s">
        <v>1</v>
      </c>
      <c r="N126" s="155" t="s">
        <v>38</v>
      </c>
      <c r="O126" s="49"/>
      <c r="P126" s="156">
        <f t="shared" si="1"/>
        <v>0</v>
      </c>
      <c r="Q126" s="156">
        <v>0</v>
      </c>
      <c r="R126" s="156">
        <f t="shared" si="2"/>
        <v>0</v>
      </c>
      <c r="S126" s="156">
        <v>0</v>
      </c>
      <c r="T126" s="157">
        <f t="shared" si="3"/>
        <v>0</v>
      </c>
      <c r="AR126" s="16" t="s">
        <v>249</v>
      </c>
      <c r="AT126" s="16" t="s">
        <v>156</v>
      </c>
      <c r="AU126" s="16" t="s">
        <v>77</v>
      </c>
      <c r="AY126" s="16" t="s">
        <v>154</v>
      </c>
      <c r="BE126" s="158">
        <f t="shared" si="4"/>
        <v>0</v>
      </c>
      <c r="BF126" s="158">
        <f t="shared" si="5"/>
        <v>0</v>
      </c>
      <c r="BG126" s="158">
        <f t="shared" si="6"/>
        <v>0</v>
      </c>
      <c r="BH126" s="158">
        <f t="shared" si="7"/>
        <v>0</v>
      </c>
      <c r="BI126" s="158">
        <f t="shared" si="8"/>
        <v>0</v>
      </c>
      <c r="BJ126" s="16" t="s">
        <v>75</v>
      </c>
      <c r="BK126" s="158">
        <f t="shared" si="9"/>
        <v>0</v>
      </c>
      <c r="BL126" s="16" t="s">
        <v>249</v>
      </c>
      <c r="BM126" s="16" t="s">
        <v>939</v>
      </c>
    </row>
    <row r="127" spans="2:65" s="1" customFormat="1" ht="16.5" customHeight="1">
      <c r="B127" s="146"/>
      <c r="C127" s="147" t="s">
        <v>227</v>
      </c>
      <c r="D127" s="147" t="s">
        <v>156</v>
      </c>
      <c r="E127" s="148" t="s">
        <v>940</v>
      </c>
      <c r="F127" s="149" t="s">
        <v>941</v>
      </c>
      <c r="G127" s="150" t="s">
        <v>159</v>
      </c>
      <c r="H127" s="151">
        <v>8</v>
      </c>
      <c r="I127" s="152"/>
      <c r="J127" s="153">
        <f t="shared" si="0"/>
        <v>0</v>
      </c>
      <c r="K127" s="149" t="s">
        <v>1</v>
      </c>
      <c r="L127" s="30"/>
      <c r="M127" s="154" t="s">
        <v>1</v>
      </c>
      <c r="N127" s="155" t="s">
        <v>38</v>
      </c>
      <c r="O127" s="49"/>
      <c r="P127" s="156">
        <f t="shared" si="1"/>
        <v>0</v>
      </c>
      <c r="Q127" s="156">
        <v>0</v>
      </c>
      <c r="R127" s="156">
        <f t="shared" si="2"/>
        <v>0</v>
      </c>
      <c r="S127" s="156">
        <v>0</v>
      </c>
      <c r="T127" s="157">
        <f t="shared" si="3"/>
        <v>0</v>
      </c>
      <c r="AR127" s="16" t="s">
        <v>249</v>
      </c>
      <c r="AT127" s="16" t="s">
        <v>156</v>
      </c>
      <c r="AU127" s="16" t="s">
        <v>77</v>
      </c>
      <c r="AY127" s="16" t="s">
        <v>154</v>
      </c>
      <c r="BE127" s="158">
        <f t="shared" si="4"/>
        <v>0</v>
      </c>
      <c r="BF127" s="158">
        <f t="shared" si="5"/>
        <v>0</v>
      </c>
      <c r="BG127" s="158">
        <f t="shared" si="6"/>
        <v>0</v>
      </c>
      <c r="BH127" s="158">
        <f t="shared" si="7"/>
        <v>0</v>
      </c>
      <c r="BI127" s="158">
        <f t="shared" si="8"/>
        <v>0</v>
      </c>
      <c r="BJ127" s="16" t="s">
        <v>75</v>
      </c>
      <c r="BK127" s="158">
        <f t="shared" si="9"/>
        <v>0</v>
      </c>
      <c r="BL127" s="16" t="s">
        <v>249</v>
      </c>
      <c r="BM127" s="16" t="s">
        <v>942</v>
      </c>
    </row>
    <row r="128" spans="2:65" s="1" customFormat="1" ht="16.5" customHeight="1">
      <c r="B128" s="146"/>
      <c r="C128" s="147" t="s">
        <v>235</v>
      </c>
      <c r="D128" s="147" t="s">
        <v>156</v>
      </c>
      <c r="E128" s="148" t="s">
        <v>943</v>
      </c>
      <c r="F128" s="149" t="s">
        <v>944</v>
      </c>
      <c r="G128" s="150" t="s">
        <v>159</v>
      </c>
      <c r="H128" s="151">
        <v>8</v>
      </c>
      <c r="I128" s="152"/>
      <c r="J128" s="153">
        <f t="shared" si="0"/>
        <v>0</v>
      </c>
      <c r="K128" s="149" t="s">
        <v>1</v>
      </c>
      <c r="L128" s="30"/>
      <c r="M128" s="154" t="s">
        <v>1</v>
      </c>
      <c r="N128" s="155" t="s">
        <v>38</v>
      </c>
      <c r="O128" s="49"/>
      <c r="P128" s="156">
        <f t="shared" si="1"/>
        <v>0</v>
      </c>
      <c r="Q128" s="156">
        <v>0</v>
      </c>
      <c r="R128" s="156">
        <f t="shared" si="2"/>
        <v>0</v>
      </c>
      <c r="S128" s="156">
        <v>0</v>
      </c>
      <c r="T128" s="157">
        <f t="shared" si="3"/>
        <v>0</v>
      </c>
      <c r="AR128" s="16" t="s">
        <v>249</v>
      </c>
      <c r="AT128" s="16" t="s">
        <v>156</v>
      </c>
      <c r="AU128" s="16" t="s">
        <v>77</v>
      </c>
      <c r="AY128" s="16" t="s">
        <v>154</v>
      </c>
      <c r="BE128" s="158">
        <f t="shared" si="4"/>
        <v>0</v>
      </c>
      <c r="BF128" s="158">
        <f t="shared" si="5"/>
        <v>0</v>
      </c>
      <c r="BG128" s="158">
        <f t="shared" si="6"/>
        <v>0</v>
      </c>
      <c r="BH128" s="158">
        <f t="shared" si="7"/>
        <v>0</v>
      </c>
      <c r="BI128" s="158">
        <f t="shared" si="8"/>
        <v>0</v>
      </c>
      <c r="BJ128" s="16" t="s">
        <v>75</v>
      </c>
      <c r="BK128" s="158">
        <f t="shared" si="9"/>
        <v>0</v>
      </c>
      <c r="BL128" s="16" t="s">
        <v>249</v>
      </c>
      <c r="BM128" s="16" t="s">
        <v>945</v>
      </c>
    </row>
    <row r="129" spans="2:65" s="1" customFormat="1" ht="16.5" customHeight="1">
      <c r="B129" s="146"/>
      <c r="C129" s="147" t="s">
        <v>8</v>
      </c>
      <c r="D129" s="147" t="s">
        <v>156</v>
      </c>
      <c r="E129" s="148" t="s">
        <v>946</v>
      </c>
      <c r="F129" s="149" t="s">
        <v>947</v>
      </c>
      <c r="G129" s="150" t="s">
        <v>822</v>
      </c>
      <c r="H129" s="151">
        <v>8</v>
      </c>
      <c r="I129" s="152"/>
      <c r="J129" s="153">
        <f t="shared" si="0"/>
        <v>0</v>
      </c>
      <c r="K129" s="149" t="s">
        <v>1</v>
      </c>
      <c r="L129" s="30"/>
      <c r="M129" s="154" t="s">
        <v>1</v>
      </c>
      <c r="N129" s="155" t="s">
        <v>38</v>
      </c>
      <c r="O129" s="49"/>
      <c r="P129" s="156">
        <f t="shared" si="1"/>
        <v>0</v>
      </c>
      <c r="Q129" s="156">
        <v>0</v>
      </c>
      <c r="R129" s="156">
        <f t="shared" si="2"/>
        <v>0</v>
      </c>
      <c r="S129" s="156">
        <v>0</v>
      </c>
      <c r="T129" s="157">
        <f t="shared" si="3"/>
        <v>0</v>
      </c>
      <c r="AR129" s="16" t="s">
        <v>249</v>
      </c>
      <c r="AT129" s="16" t="s">
        <v>156</v>
      </c>
      <c r="AU129" s="16" t="s">
        <v>77</v>
      </c>
      <c r="AY129" s="16" t="s">
        <v>154</v>
      </c>
      <c r="BE129" s="158">
        <f t="shared" si="4"/>
        <v>0</v>
      </c>
      <c r="BF129" s="158">
        <f t="shared" si="5"/>
        <v>0</v>
      </c>
      <c r="BG129" s="158">
        <f t="shared" si="6"/>
        <v>0</v>
      </c>
      <c r="BH129" s="158">
        <f t="shared" si="7"/>
        <v>0</v>
      </c>
      <c r="BI129" s="158">
        <f t="shared" si="8"/>
        <v>0</v>
      </c>
      <c r="BJ129" s="16" t="s">
        <v>75</v>
      </c>
      <c r="BK129" s="158">
        <f t="shared" si="9"/>
        <v>0</v>
      </c>
      <c r="BL129" s="16" t="s">
        <v>249</v>
      </c>
      <c r="BM129" s="16" t="s">
        <v>948</v>
      </c>
    </row>
    <row r="130" spans="2:65" s="1" customFormat="1" ht="16.5" customHeight="1">
      <c r="B130" s="146"/>
      <c r="C130" s="147" t="s">
        <v>249</v>
      </c>
      <c r="D130" s="147" t="s">
        <v>156</v>
      </c>
      <c r="E130" s="148" t="s">
        <v>949</v>
      </c>
      <c r="F130" s="149" t="s">
        <v>950</v>
      </c>
      <c r="G130" s="150" t="s">
        <v>822</v>
      </c>
      <c r="H130" s="151">
        <v>4</v>
      </c>
      <c r="I130" s="152"/>
      <c r="J130" s="153">
        <f t="shared" si="0"/>
        <v>0</v>
      </c>
      <c r="K130" s="149" t="s">
        <v>1</v>
      </c>
      <c r="L130" s="30"/>
      <c r="M130" s="154" t="s">
        <v>1</v>
      </c>
      <c r="N130" s="155" t="s">
        <v>38</v>
      </c>
      <c r="O130" s="49"/>
      <c r="P130" s="156">
        <f t="shared" si="1"/>
        <v>0</v>
      </c>
      <c r="Q130" s="156">
        <v>0</v>
      </c>
      <c r="R130" s="156">
        <f t="shared" si="2"/>
        <v>0</v>
      </c>
      <c r="S130" s="156">
        <v>0</v>
      </c>
      <c r="T130" s="157">
        <f t="shared" si="3"/>
        <v>0</v>
      </c>
      <c r="AR130" s="16" t="s">
        <v>249</v>
      </c>
      <c r="AT130" s="16" t="s">
        <v>156</v>
      </c>
      <c r="AU130" s="16" t="s">
        <v>77</v>
      </c>
      <c r="AY130" s="16" t="s">
        <v>154</v>
      </c>
      <c r="BE130" s="158">
        <f t="shared" si="4"/>
        <v>0</v>
      </c>
      <c r="BF130" s="158">
        <f t="shared" si="5"/>
        <v>0</v>
      </c>
      <c r="BG130" s="158">
        <f t="shared" si="6"/>
        <v>0</v>
      </c>
      <c r="BH130" s="158">
        <f t="shared" si="7"/>
        <v>0</v>
      </c>
      <c r="BI130" s="158">
        <f t="shared" si="8"/>
        <v>0</v>
      </c>
      <c r="BJ130" s="16" t="s">
        <v>75</v>
      </c>
      <c r="BK130" s="158">
        <f t="shared" si="9"/>
        <v>0</v>
      </c>
      <c r="BL130" s="16" t="s">
        <v>249</v>
      </c>
      <c r="BM130" s="16" t="s">
        <v>951</v>
      </c>
    </row>
    <row r="131" spans="2:65" s="1" customFormat="1" ht="16.5" customHeight="1">
      <c r="B131" s="146"/>
      <c r="C131" s="147" t="s">
        <v>255</v>
      </c>
      <c r="D131" s="147" t="s">
        <v>156</v>
      </c>
      <c r="E131" s="148" t="s">
        <v>952</v>
      </c>
      <c r="F131" s="149" t="s">
        <v>953</v>
      </c>
      <c r="G131" s="150" t="s">
        <v>822</v>
      </c>
      <c r="H131" s="151">
        <v>2</v>
      </c>
      <c r="I131" s="152"/>
      <c r="J131" s="153">
        <f t="shared" si="0"/>
        <v>0</v>
      </c>
      <c r="K131" s="149" t="s">
        <v>1</v>
      </c>
      <c r="L131" s="30"/>
      <c r="M131" s="154" t="s">
        <v>1</v>
      </c>
      <c r="N131" s="155" t="s">
        <v>38</v>
      </c>
      <c r="O131" s="49"/>
      <c r="P131" s="156">
        <f t="shared" si="1"/>
        <v>0</v>
      </c>
      <c r="Q131" s="156">
        <v>0</v>
      </c>
      <c r="R131" s="156">
        <f t="shared" si="2"/>
        <v>0</v>
      </c>
      <c r="S131" s="156">
        <v>0</v>
      </c>
      <c r="T131" s="157">
        <f t="shared" si="3"/>
        <v>0</v>
      </c>
      <c r="AR131" s="16" t="s">
        <v>249</v>
      </c>
      <c r="AT131" s="16" t="s">
        <v>156</v>
      </c>
      <c r="AU131" s="16" t="s">
        <v>77</v>
      </c>
      <c r="AY131" s="16" t="s">
        <v>154</v>
      </c>
      <c r="BE131" s="158">
        <f t="shared" si="4"/>
        <v>0</v>
      </c>
      <c r="BF131" s="158">
        <f t="shared" si="5"/>
        <v>0</v>
      </c>
      <c r="BG131" s="158">
        <f t="shared" si="6"/>
        <v>0</v>
      </c>
      <c r="BH131" s="158">
        <f t="shared" si="7"/>
        <v>0</v>
      </c>
      <c r="BI131" s="158">
        <f t="shared" si="8"/>
        <v>0</v>
      </c>
      <c r="BJ131" s="16" t="s">
        <v>75</v>
      </c>
      <c r="BK131" s="158">
        <f t="shared" si="9"/>
        <v>0</v>
      </c>
      <c r="BL131" s="16" t="s">
        <v>249</v>
      </c>
      <c r="BM131" s="16" t="s">
        <v>954</v>
      </c>
    </row>
    <row r="132" spans="2:65" s="1" customFormat="1" ht="16.5" customHeight="1">
      <c r="B132" s="146"/>
      <c r="C132" s="147" t="s">
        <v>259</v>
      </c>
      <c r="D132" s="147" t="s">
        <v>156</v>
      </c>
      <c r="E132" s="148" t="s">
        <v>955</v>
      </c>
      <c r="F132" s="149" t="s">
        <v>956</v>
      </c>
      <c r="G132" s="150" t="s">
        <v>822</v>
      </c>
      <c r="H132" s="151">
        <v>2</v>
      </c>
      <c r="I132" s="152"/>
      <c r="J132" s="153">
        <f t="shared" si="0"/>
        <v>0</v>
      </c>
      <c r="K132" s="149" t="s">
        <v>1</v>
      </c>
      <c r="L132" s="30"/>
      <c r="M132" s="154" t="s">
        <v>1</v>
      </c>
      <c r="N132" s="155" t="s">
        <v>38</v>
      </c>
      <c r="O132" s="49"/>
      <c r="P132" s="156">
        <f t="shared" si="1"/>
        <v>0</v>
      </c>
      <c r="Q132" s="156">
        <v>0</v>
      </c>
      <c r="R132" s="156">
        <f t="shared" si="2"/>
        <v>0</v>
      </c>
      <c r="S132" s="156">
        <v>0</v>
      </c>
      <c r="T132" s="157">
        <f t="shared" si="3"/>
        <v>0</v>
      </c>
      <c r="AR132" s="16" t="s">
        <v>249</v>
      </c>
      <c r="AT132" s="16" t="s">
        <v>156</v>
      </c>
      <c r="AU132" s="16" t="s">
        <v>77</v>
      </c>
      <c r="AY132" s="16" t="s">
        <v>154</v>
      </c>
      <c r="BE132" s="158">
        <f t="shared" si="4"/>
        <v>0</v>
      </c>
      <c r="BF132" s="158">
        <f t="shared" si="5"/>
        <v>0</v>
      </c>
      <c r="BG132" s="158">
        <f t="shared" si="6"/>
        <v>0</v>
      </c>
      <c r="BH132" s="158">
        <f t="shared" si="7"/>
        <v>0</v>
      </c>
      <c r="BI132" s="158">
        <f t="shared" si="8"/>
        <v>0</v>
      </c>
      <c r="BJ132" s="16" t="s">
        <v>75</v>
      </c>
      <c r="BK132" s="158">
        <f t="shared" si="9"/>
        <v>0</v>
      </c>
      <c r="BL132" s="16" t="s">
        <v>249</v>
      </c>
      <c r="BM132" s="16" t="s">
        <v>957</v>
      </c>
    </row>
    <row r="133" spans="2:65" s="1" customFormat="1" ht="16.5" customHeight="1">
      <c r="B133" s="146"/>
      <c r="C133" s="147" t="s">
        <v>265</v>
      </c>
      <c r="D133" s="147" t="s">
        <v>156</v>
      </c>
      <c r="E133" s="148" t="s">
        <v>958</v>
      </c>
      <c r="F133" s="149" t="s">
        <v>959</v>
      </c>
      <c r="G133" s="150" t="s">
        <v>935</v>
      </c>
      <c r="H133" s="151">
        <v>21.6</v>
      </c>
      <c r="I133" s="152"/>
      <c r="J133" s="153">
        <f t="shared" si="0"/>
        <v>0</v>
      </c>
      <c r="K133" s="149" t="s">
        <v>1</v>
      </c>
      <c r="L133" s="30"/>
      <c r="M133" s="154" t="s">
        <v>1</v>
      </c>
      <c r="N133" s="155" t="s">
        <v>38</v>
      </c>
      <c r="O133" s="49"/>
      <c r="P133" s="156">
        <f t="shared" si="1"/>
        <v>0</v>
      </c>
      <c r="Q133" s="156">
        <v>0</v>
      </c>
      <c r="R133" s="156">
        <f t="shared" si="2"/>
        <v>0</v>
      </c>
      <c r="S133" s="156">
        <v>0</v>
      </c>
      <c r="T133" s="157">
        <f t="shared" si="3"/>
        <v>0</v>
      </c>
      <c r="AR133" s="16" t="s">
        <v>249</v>
      </c>
      <c r="AT133" s="16" t="s">
        <v>156</v>
      </c>
      <c r="AU133" s="16" t="s">
        <v>77</v>
      </c>
      <c r="AY133" s="16" t="s">
        <v>154</v>
      </c>
      <c r="BE133" s="158">
        <f t="shared" si="4"/>
        <v>0</v>
      </c>
      <c r="BF133" s="158">
        <f t="shared" si="5"/>
        <v>0</v>
      </c>
      <c r="BG133" s="158">
        <f t="shared" si="6"/>
        <v>0</v>
      </c>
      <c r="BH133" s="158">
        <f t="shared" si="7"/>
        <v>0</v>
      </c>
      <c r="BI133" s="158">
        <f t="shared" si="8"/>
        <v>0</v>
      </c>
      <c r="BJ133" s="16" t="s">
        <v>75</v>
      </c>
      <c r="BK133" s="158">
        <f t="shared" si="9"/>
        <v>0</v>
      </c>
      <c r="BL133" s="16" t="s">
        <v>249</v>
      </c>
      <c r="BM133" s="16" t="s">
        <v>960</v>
      </c>
    </row>
    <row r="134" spans="2:65" s="1" customFormat="1" ht="22.5" customHeight="1">
      <c r="B134" s="146"/>
      <c r="C134" s="147" t="s">
        <v>276</v>
      </c>
      <c r="D134" s="147" t="s">
        <v>156</v>
      </c>
      <c r="E134" s="148" t="s">
        <v>961</v>
      </c>
      <c r="F134" s="149" t="s">
        <v>962</v>
      </c>
      <c r="G134" s="150" t="s">
        <v>203</v>
      </c>
      <c r="H134" s="151">
        <v>428</v>
      </c>
      <c r="I134" s="152"/>
      <c r="J134" s="153">
        <f t="shared" si="0"/>
        <v>0</v>
      </c>
      <c r="K134" s="149" t="s">
        <v>1</v>
      </c>
      <c r="L134" s="30"/>
      <c r="M134" s="154" t="s">
        <v>1</v>
      </c>
      <c r="N134" s="155" t="s">
        <v>38</v>
      </c>
      <c r="O134" s="49"/>
      <c r="P134" s="156">
        <f t="shared" si="1"/>
        <v>0</v>
      </c>
      <c r="Q134" s="156">
        <v>0</v>
      </c>
      <c r="R134" s="156">
        <f t="shared" si="2"/>
        <v>0</v>
      </c>
      <c r="S134" s="156">
        <v>0</v>
      </c>
      <c r="T134" s="157">
        <f t="shared" si="3"/>
        <v>0</v>
      </c>
      <c r="AR134" s="16" t="s">
        <v>249</v>
      </c>
      <c r="AT134" s="16" t="s">
        <v>156</v>
      </c>
      <c r="AU134" s="16" t="s">
        <v>77</v>
      </c>
      <c r="AY134" s="16" t="s">
        <v>154</v>
      </c>
      <c r="BE134" s="158">
        <f t="shared" si="4"/>
        <v>0</v>
      </c>
      <c r="BF134" s="158">
        <f t="shared" si="5"/>
        <v>0</v>
      </c>
      <c r="BG134" s="158">
        <f t="shared" si="6"/>
        <v>0</v>
      </c>
      <c r="BH134" s="158">
        <f t="shared" si="7"/>
        <v>0</v>
      </c>
      <c r="BI134" s="158">
        <f t="shared" si="8"/>
        <v>0</v>
      </c>
      <c r="BJ134" s="16" t="s">
        <v>75</v>
      </c>
      <c r="BK134" s="158">
        <f t="shared" si="9"/>
        <v>0</v>
      </c>
      <c r="BL134" s="16" t="s">
        <v>249</v>
      </c>
      <c r="BM134" s="16" t="s">
        <v>963</v>
      </c>
    </row>
    <row r="135" spans="2:65" s="1" customFormat="1" ht="22.5" customHeight="1">
      <c r="B135" s="146"/>
      <c r="C135" s="147" t="s">
        <v>7</v>
      </c>
      <c r="D135" s="147" t="s">
        <v>156</v>
      </c>
      <c r="E135" s="148" t="s">
        <v>964</v>
      </c>
      <c r="F135" s="149" t="s">
        <v>965</v>
      </c>
      <c r="G135" s="150" t="s">
        <v>203</v>
      </c>
      <c r="H135" s="151">
        <v>115.4</v>
      </c>
      <c r="I135" s="152"/>
      <c r="J135" s="153">
        <f t="shared" si="0"/>
        <v>0</v>
      </c>
      <c r="K135" s="149" t="s">
        <v>1</v>
      </c>
      <c r="L135" s="30"/>
      <c r="M135" s="154" t="s">
        <v>1</v>
      </c>
      <c r="N135" s="155" t="s">
        <v>38</v>
      </c>
      <c r="O135" s="49"/>
      <c r="P135" s="156">
        <f t="shared" si="1"/>
        <v>0</v>
      </c>
      <c r="Q135" s="156">
        <v>0</v>
      </c>
      <c r="R135" s="156">
        <f t="shared" si="2"/>
        <v>0</v>
      </c>
      <c r="S135" s="156">
        <v>0</v>
      </c>
      <c r="T135" s="157">
        <f t="shared" si="3"/>
        <v>0</v>
      </c>
      <c r="AR135" s="16" t="s">
        <v>249</v>
      </c>
      <c r="AT135" s="16" t="s">
        <v>156</v>
      </c>
      <c r="AU135" s="16" t="s">
        <v>77</v>
      </c>
      <c r="AY135" s="16" t="s">
        <v>154</v>
      </c>
      <c r="BE135" s="158">
        <f t="shared" si="4"/>
        <v>0</v>
      </c>
      <c r="BF135" s="158">
        <f t="shared" si="5"/>
        <v>0</v>
      </c>
      <c r="BG135" s="158">
        <f t="shared" si="6"/>
        <v>0</v>
      </c>
      <c r="BH135" s="158">
        <f t="shared" si="7"/>
        <v>0</v>
      </c>
      <c r="BI135" s="158">
        <f t="shared" si="8"/>
        <v>0</v>
      </c>
      <c r="BJ135" s="16" t="s">
        <v>75</v>
      </c>
      <c r="BK135" s="158">
        <f t="shared" si="9"/>
        <v>0</v>
      </c>
      <c r="BL135" s="16" t="s">
        <v>249</v>
      </c>
      <c r="BM135" s="16" t="s">
        <v>966</v>
      </c>
    </row>
    <row r="136" spans="2:65" s="1" customFormat="1" ht="22.5" customHeight="1">
      <c r="B136" s="146"/>
      <c r="C136" s="147" t="s">
        <v>285</v>
      </c>
      <c r="D136" s="147" t="s">
        <v>156</v>
      </c>
      <c r="E136" s="148" t="s">
        <v>967</v>
      </c>
      <c r="F136" s="149" t="s">
        <v>968</v>
      </c>
      <c r="G136" s="150" t="s">
        <v>935</v>
      </c>
      <c r="H136" s="151">
        <v>48.9</v>
      </c>
      <c r="I136" s="152"/>
      <c r="J136" s="153">
        <f t="shared" si="0"/>
        <v>0</v>
      </c>
      <c r="K136" s="149" t="s">
        <v>1</v>
      </c>
      <c r="L136" s="30"/>
      <c r="M136" s="154" t="s">
        <v>1</v>
      </c>
      <c r="N136" s="155" t="s">
        <v>38</v>
      </c>
      <c r="O136" s="49"/>
      <c r="P136" s="156">
        <f t="shared" si="1"/>
        <v>0</v>
      </c>
      <c r="Q136" s="156">
        <v>0</v>
      </c>
      <c r="R136" s="156">
        <f t="shared" si="2"/>
        <v>0</v>
      </c>
      <c r="S136" s="156">
        <v>0</v>
      </c>
      <c r="T136" s="157">
        <f t="shared" si="3"/>
        <v>0</v>
      </c>
      <c r="AR136" s="16" t="s">
        <v>249</v>
      </c>
      <c r="AT136" s="16" t="s">
        <v>156</v>
      </c>
      <c r="AU136" s="16" t="s">
        <v>77</v>
      </c>
      <c r="AY136" s="16" t="s">
        <v>154</v>
      </c>
      <c r="BE136" s="158">
        <f t="shared" si="4"/>
        <v>0</v>
      </c>
      <c r="BF136" s="158">
        <f t="shared" si="5"/>
        <v>0</v>
      </c>
      <c r="BG136" s="158">
        <f t="shared" si="6"/>
        <v>0</v>
      </c>
      <c r="BH136" s="158">
        <f t="shared" si="7"/>
        <v>0</v>
      </c>
      <c r="BI136" s="158">
        <f t="shared" si="8"/>
        <v>0</v>
      </c>
      <c r="BJ136" s="16" t="s">
        <v>75</v>
      </c>
      <c r="BK136" s="158">
        <f t="shared" si="9"/>
        <v>0</v>
      </c>
      <c r="BL136" s="16" t="s">
        <v>249</v>
      </c>
      <c r="BM136" s="16" t="s">
        <v>969</v>
      </c>
    </row>
    <row r="137" spans="2:65" s="1" customFormat="1" ht="22.5" customHeight="1">
      <c r="B137" s="146"/>
      <c r="C137" s="147" t="s">
        <v>289</v>
      </c>
      <c r="D137" s="147" t="s">
        <v>156</v>
      </c>
      <c r="E137" s="148" t="s">
        <v>970</v>
      </c>
      <c r="F137" s="149" t="s">
        <v>971</v>
      </c>
      <c r="G137" s="150" t="s">
        <v>935</v>
      </c>
      <c r="H137" s="151">
        <v>5.8</v>
      </c>
      <c r="I137" s="152"/>
      <c r="J137" s="153">
        <f t="shared" si="0"/>
        <v>0</v>
      </c>
      <c r="K137" s="149" t="s">
        <v>1</v>
      </c>
      <c r="L137" s="30"/>
      <c r="M137" s="154" t="s">
        <v>1</v>
      </c>
      <c r="N137" s="155" t="s">
        <v>38</v>
      </c>
      <c r="O137" s="49"/>
      <c r="P137" s="156">
        <f t="shared" si="1"/>
        <v>0</v>
      </c>
      <c r="Q137" s="156">
        <v>0</v>
      </c>
      <c r="R137" s="156">
        <f t="shared" si="2"/>
        <v>0</v>
      </c>
      <c r="S137" s="156">
        <v>0</v>
      </c>
      <c r="T137" s="157">
        <f t="shared" si="3"/>
        <v>0</v>
      </c>
      <c r="AR137" s="16" t="s">
        <v>249</v>
      </c>
      <c r="AT137" s="16" t="s">
        <v>156</v>
      </c>
      <c r="AU137" s="16" t="s">
        <v>77</v>
      </c>
      <c r="AY137" s="16" t="s">
        <v>154</v>
      </c>
      <c r="BE137" s="158">
        <f t="shared" si="4"/>
        <v>0</v>
      </c>
      <c r="BF137" s="158">
        <f t="shared" si="5"/>
        <v>0</v>
      </c>
      <c r="BG137" s="158">
        <f t="shared" si="6"/>
        <v>0</v>
      </c>
      <c r="BH137" s="158">
        <f t="shared" si="7"/>
        <v>0</v>
      </c>
      <c r="BI137" s="158">
        <f t="shared" si="8"/>
        <v>0</v>
      </c>
      <c r="BJ137" s="16" t="s">
        <v>75</v>
      </c>
      <c r="BK137" s="158">
        <f t="shared" si="9"/>
        <v>0</v>
      </c>
      <c r="BL137" s="16" t="s">
        <v>249</v>
      </c>
      <c r="BM137" s="16" t="s">
        <v>972</v>
      </c>
    </row>
    <row r="138" spans="2:65" s="1" customFormat="1" ht="22.5" customHeight="1">
      <c r="B138" s="146"/>
      <c r="C138" s="147" t="s">
        <v>293</v>
      </c>
      <c r="D138" s="147" t="s">
        <v>156</v>
      </c>
      <c r="E138" s="148" t="s">
        <v>973</v>
      </c>
      <c r="F138" s="149" t="s">
        <v>974</v>
      </c>
      <c r="G138" s="150" t="s">
        <v>203</v>
      </c>
      <c r="H138" s="151">
        <v>249</v>
      </c>
      <c r="I138" s="152"/>
      <c r="J138" s="153">
        <f t="shared" si="0"/>
        <v>0</v>
      </c>
      <c r="K138" s="149" t="s">
        <v>1</v>
      </c>
      <c r="L138" s="30"/>
      <c r="M138" s="154" t="s">
        <v>1</v>
      </c>
      <c r="N138" s="155" t="s">
        <v>38</v>
      </c>
      <c r="O138" s="49"/>
      <c r="P138" s="156">
        <f t="shared" si="1"/>
        <v>0</v>
      </c>
      <c r="Q138" s="156">
        <v>0</v>
      </c>
      <c r="R138" s="156">
        <f t="shared" si="2"/>
        <v>0</v>
      </c>
      <c r="S138" s="156">
        <v>0</v>
      </c>
      <c r="T138" s="157">
        <f t="shared" si="3"/>
        <v>0</v>
      </c>
      <c r="AR138" s="16" t="s">
        <v>249</v>
      </c>
      <c r="AT138" s="16" t="s">
        <v>156</v>
      </c>
      <c r="AU138" s="16" t="s">
        <v>77</v>
      </c>
      <c r="AY138" s="16" t="s">
        <v>154</v>
      </c>
      <c r="BE138" s="158">
        <f t="shared" si="4"/>
        <v>0</v>
      </c>
      <c r="BF138" s="158">
        <f t="shared" si="5"/>
        <v>0</v>
      </c>
      <c r="BG138" s="158">
        <f t="shared" si="6"/>
        <v>0</v>
      </c>
      <c r="BH138" s="158">
        <f t="shared" si="7"/>
        <v>0</v>
      </c>
      <c r="BI138" s="158">
        <f t="shared" si="8"/>
        <v>0</v>
      </c>
      <c r="BJ138" s="16" t="s">
        <v>75</v>
      </c>
      <c r="BK138" s="158">
        <f t="shared" si="9"/>
        <v>0</v>
      </c>
      <c r="BL138" s="16" t="s">
        <v>249</v>
      </c>
      <c r="BM138" s="16" t="s">
        <v>975</v>
      </c>
    </row>
    <row r="139" spans="2:65" s="1" customFormat="1" ht="16.5" customHeight="1">
      <c r="B139" s="146"/>
      <c r="C139" s="147" t="s">
        <v>297</v>
      </c>
      <c r="D139" s="147" t="s">
        <v>156</v>
      </c>
      <c r="E139" s="148" t="s">
        <v>976</v>
      </c>
      <c r="F139" s="149" t="s">
        <v>977</v>
      </c>
      <c r="G139" s="150" t="s">
        <v>203</v>
      </c>
      <c r="H139" s="151">
        <v>278</v>
      </c>
      <c r="I139" s="152"/>
      <c r="J139" s="153">
        <f t="shared" si="0"/>
        <v>0</v>
      </c>
      <c r="K139" s="149" t="s">
        <v>1</v>
      </c>
      <c r="L139" s="30"/>
      <c r="M139" s="154" t="s">
        <v>1</v>
      </c>
      <c r="N139" s="155" t="s">
        <v>38</v>
      </c>
      <c r="O139" s="49"/>
      <c r="P139" s="156">
        <f t="shared" si="1"/>
        <v>0</v>
      </c>
      <c r="Q139" s="156">
        <v>0</v>
      </c>
      <c r="R139" s="156">
        <f t="shared" si="2"/>
        <v>0</v>
      </c>
      <c r="S139" s="156">
        <v>0</v>
      </c>
      <c r="T139" s="157">
        <f t="shared" si="3"/>
        <v>0</v>
      </c>
      <c r="AR139" s="16" t="s">
        <v>249</v>
      </c>
      <c r="AT139" s="16" t="s">
        <v>156</v>
      </c>
      <c r="AU139" s="16" t="s">
        <v>77</v>
      </c>
      <c r="AY139" s="16" t="s">
        <v>154</v>
      </c>
      <c r="BE139" s="158">
        <f t="shared" si="4"/>
        <v>0</v>
      </c>
      <c r="BF139" s="158">
        <f t="shared" si="5"/>
        <v>0</v>
      </c>
      <c r="BG139" s="158">
        <f t="shared" si="6"/>
        <v>0</v>
      </c>
      <c r="BH139" s="158">
        <f t="shared" si="7"/>
        <v>0</v>
      </c>
      <c r="BI139" s="158">
        <f t="shared" si="8"/>
        <v>0</v>
      </c>
      <c r="BJ139" s="16" t="s">
        <v>75</v>
      </c>
      <c r="BK139" s="158">
        <f t="shared" si="9"/>
        <v>0</v>
      </c>
      <c r="BL139" s="16" t="s">
        <v>249</v>
      </c>
      <c r="BM139" s="16" t="s">
        <v>978</v>
      </c>
    </row>
    <row r="140" spans="2:65" s="1" customFormat="1" ht="16.5" customHeight="1">
      <c r="B140" s="146"/>
      <c r="C140" s="147" t="s">
        <v>304</v>
      </c>
      <c r="D140" s="147" t="s">
        <v>156</v>
      </c>
      <c r="E140" s="148" t="s">
        <v>979</v>
      </c>
      <c r="F140" s="149" t="s">
        <v>980</v>
      </c>
      <c r="G140" s="150" t="s">
        <v>698</v>
      </c>
      <c r="H140" s="151">
        <v>1866</v>
      </c>
      <c r="I140" s="152"/>
      <c r="J140" s="153">
        <f t="shared" si="0"/>
        <v>0</v>
      </c>
      <c r="K140" s="149" t="s">
        <v>1</v>
      </c>
      <c r="L140" s="30"/>
      <c r="M140" s="154" t="s">
        <v>1</v>
      </c>
      <c r="N140" s="155" t="s">
        <v>38</v>
      </c>
      <c r="O140" s="49"/>
      <c r="P140" s="156">
        <f t="shared" si="1"/>
        <v>0</v>
      </c>
      <c r="Q140" s="156">
        <v>0</v>
      </c>
      <c r="R140" s="156">
        <f t="shared" si="2"/>
        <v>0</v>
      </c>
      <c r="S140" s="156">
        <v>0</v>
      </c>
      <c r="T140" s="157">
        <f t="shared" si="3"/>
        <v>0</v>
      </c>
      <c r="AR140" s="16" t="s">
        <v>249</v>
      </c>
      <c r="AT140" s="16" t="s">
        <v>156</v>
      </c>
      <c r="AU140" s="16" t="s">
        <v>77</v>
      </c>
      <c r="AY140" s="16" t="s">
        <v>154</v>
      </c>
      <c r="BE140" s="158">
        <f t="shared" si="4"/>
        <v>0</v>
      </c>
      <c r="BF140" s="158">
        <f t="shared" si="5"/>
        <v>0</v>
      </c>
      <c r="BG140" s="158">
        <f t="shared" si="6"/>
        <v>0</v>
      </c>
      <c r="BH140" s="158">
        <f t="shared" si="7"/>
        <v>0</v>
      </c>
      <c r="BI140" s="158">
        <f t="shared" si="8"/>
        <v>0</v>
      </c>
      <c r="BJ140" s="16" t="s">
        <v>75</v>
      </c>
      <c r="BK140" s="158">
        <f t="shared" si="9"/>
        <v>0</v>
      </c>
      <c r="BL140" s="16" t="s">
        <v>249</v>
      </c>
      <c r="BM140" s="16" t="s">
        <v>981</v>
      </c>
    </row>
    <row r="141" spans="2:65" s="1" customFormat="1" ht="16.5" customHeight="1">
      <c r="B141" s="146"/>
      <c r="C141" s="147" t="s">
        <v>310</v>
      </c>
      <c r="D141" s="147" t="s">
        <v>156</v>
      </c>
      <c r="E141" s="148" t="s">
        <v>982</v>
      </c>
      <c r="F141" s="149" t="s">
        <v>983</v>
      </c>
      <c r="G141" s="150" t="s">
        <v>698</v>
      </c>
      <c r="H141" s="151">
        <v>650</v>
      </c>
      <c r="I141" s="152"/>
      <c r="J141" s="153">
        <f t="shared" si="0"/>
        <v>0</v>
      </c>
      <c r="K141" s="149" t="s">
        <v>1</v>
      </c>
      <c r="L141" s="30"/>
      <c r="M141" s="154" t="s">
        <v>1</v>
      </c>
      <c r="N141" s="155" t="s">
        <v>38</v>
      </c>
      <c r="O141" s="49"/>
      <c r="P141" s="156">
        <f t="shared" si="1"/>
        <v>0</v>
      </c>
      <c r="Q141" s="156">
        <v>0</v>
      </c>
      <c r="R141" s="156">
        <f t="shared" si="2"/>
        <v>0</v>
      </c>
      <c r="S141" s="156">
        <v>0</v>
      </c>
      <c r="T141" s="157">
        <f t="shared" si="3"/>
        <v>0</v>
      </c>
      <c r="AR141" s="16" t="s">
        <v>249</v>
      </c>
      <c r="AT141" s="16" t="s">
        <v>156</v>
      </c>
      <c r="AU141" s="16" t="s">
        <v>77</v>
      </c>
      <c r="AY141" s="16" t="s">
        <v>154</v>
      </c>
      <c r="BE141" s="158">
        <f t="shared" si="4"/>
        <v>0</v>
      </c>
      <c r="BF141" s="158">
        <f t="shared" si="5"/>
        <v>0</v>
      </c>
      <c r="BG141" s="158">
        <f t="shared" si="6"/>
        <v>0</v>
      </c>
      <c r="BH141" s="158">
        <f t="shared" si="7"/>
        <v>0</v>
      </c>
      <c r="BI141" s="158">
        <f t="shared" si="8"/>
        <v>0</v>
      </c>
      <c r="BJ141" s="16" t="s">
        <v>75</v>
      </c>
      <c r="BK141" s="158">
        <f t="shared" si="9"/>
        <v>0</v>
      </c>
      <c r="BL141" s="16" t="s">
        <v>249</v>
      </c>
      <c r="BM141" s="16" t="s">
        <v>984</v>
      </c>
    </row>
    <row r="142" spans="2:65" s="11" customFormat="1" ht="22.8" customHeight="1">
      <c r="B142" s="133"/>
      <c r="D142" s="134" t="s">
        <v>66</v>
      </c>
      <c r="E142" s="144" t="s">
        <v>985</v>
      </c>
      <c r="F142" s="144" t="s">
        <v>986</v>
      </c>
      <c r="I142" s="136"/>
      <c r="J142" s="145">
        <f>BK142</f>
        <v>0</v>
      </c>
      <c r="L142" s="133"/>
      <c r="M142" s="138"/>
      <c r="N142" s="139"/>
      <c r="O142" s="139"/>
      <c r="P142" s="140">
        <f>SUM(P143:P150)</f>
        <v>0</v>
      </c>
      <c r="Q142" s="139"/>
      <c r="R142" s="140">
        <f>SUM(R143:R150)</f>
        <v>0</v>
      </c>
      <c r="S142" s="139"/>
      <c r="T142" s="141">
        <f>SUM(T143:T150)</f>
        <v>0</v>
      </c>
      <c r="AR142" s="134" t="s">
        <v>77</v>
      </c>
      <c r="AT142" s="142" t="s">
        <v>66</v>
      </c>
      <c r="AU142" s="142" t="s">
        <v>75</v>
      </c>
      <c r="AY142" s="134" t="s">
        <v>154</v>
      </c>
      <c r="BK142" s="143">
        <f>SUM(BK143:BK150)</f>
        <v>0</v>
      </c>
    </row>
    <row r="143" spans="2:65" s="1" customFormat="1" ht="16.5" customHeight="1">
      <c r="B143" s="146"/>
      <c r="C143" s="147" t="s">
        <v>77</v>
      </c>
      <c r="D143" s="147" t="s">
        <v>156</v>
      </c>
      <c r="E143" s="148" t="s">
        <v>987</v>
      </c>
      <c r="F143" s="149" t="s">
        <v>988</v>
      </c>
      <c r="G143" s="150" t="s">
        <v>159</v>
      </c>
      <c r="H143" s="151">
        <v>168</v>
      </c>
      <c r="I143" s="152"/>
      <c r="J143" s="153">
        <f t="shared" ref="J143:J150" si="10">ROUND(I143*H143,2)</f>
        <v>0</v>
      </c>
      <c r="K143" s="149" t="s">
        <v>1</v>
      </c>
      <c r="L143" s="30"/>
      <c r="M143" s="154" t="s">
        <v>1</v>
      </c>
      <c r="N143" s="155" t="s">
        <v>38</v>
      </c>
      <c r="O143" s="49"/>
      <c r="P143" s="156">
        <f t="shared" ref="P143:P150" si="11">O143*H143</f>
        <v>0</v>
      </c>
      <c r="Q143" s="156">
        <v>0</v>
      </c>
      <c r="R143" s="156">
        <f t="shared" ref="R143:R150" si="12">Q143*H143</f>
        <v>0</v>
      </c>
      <c r="S143" s="156">
        <v>0</v>
      </c>
      <c r="T143" s="157">
        <f t="shared" ref="T143:T150" si="13">S143*H143</f>
        <v>0</v>
      </c>
      <c r="AR143" s="16" t="s">
        <v>249</v>
      </c>
      <c r="AT143" s="16" t="s">
        <v>156</v>
      </c>
      <c r="AU143" s="16" t="s">
        <v>77</v>
      </c>
      <c r="AY143" s="16" t="s">
        <v>154</v>
      </c>
      <c r="BE143" s="158">
        <f t="shared" ref="BE143:BE150" si="14">IF(N143="základní",J143,0)</f>
        <v>0</v>
      </c>
      <c r="BF143" s="158">
        <f t="shared" ref="BF143:BF150" si="15">IF(N143="snížená",J143,0)</f>
        <v>0</v>
      </c>
      <c r="BG143" s="158">
        <f t="shared" ref="BG143:BG150" si="16">IF(N143="zákl. přenesená",J143,0)</f>
        <v>0</v>
      </c>
      <c r="BH143" s="158">
        <f t="shared" ref="BH143:BH150" si="17">IF(N143="sníž. přenesená",J143,0)</f>
        <v>0</v>
      </c>
      <c r="BI143" s="158">
        <f t="shared" ref="BI143:BI150" si="18">IF(N143="nulová",J143,0)</f>
        <v>0</v>
      </c>
      <c r="BJ143" s="16" t="s">
        <v>75</v>
      </c>
      <c r="BK143" s="158">
        <f t="shared" ref="BK143:BK150" si="19">ROUND(I143*H143,2)</f>
        <v>0</v>
      </c>
      <c r="BL143" s="16" t="s">
        <v>249</v>
      </c>
      <c r="BM143" s="16" t="s">
        <v>989</v>
      </c>
    </row>
    <row r="144" spans="2:65" s="1" customFormat="1" ht="16.5" customHeight="1">
      <c r="B144" s="146"/>
      <c r="C144" s="147" t="s">
        <v>167</v>
      </c>
      <c r="D144" s="147" t="s">
        <v>156</v>
      </c>
      <c r="E144" s="148" t="s">
        <v>77</v>
      </c>
      <c r="F144" s="149" t="s">
        <v>990</v>
      </c>
      <c r="G144" s="150" t="s">
        <v>159</v>
      </c>
      <c r="H144" s="151">
        <v>300</v>
      </c>
      <c r="I144" s="152"/>
      <c r="J144" s="153">
        <f t="shared" si="10"/>
        <v>0</v>
      </c>
      <c r="K144" s="149" t="s">
        <v>1</v>
      </c>
      <c r="L144" s="30"/>
      <c r="M144" s="154" t="s">
        <v>1</v>
      </c>
      <c r="N144" s="155" t="s">
        <v>38</v>
      </c>
      <c r="O144" s="49"/>
      <c r="P144" s="156">
        <f t="shared" si="11"/>
        <v>0</v>
      </c>
      <c r="Q144" s="156">
        <v>0</v>
      </c>
      <c r="R144" s="156">
        <f t="shared" si="12"/>
        <v>0</v>
      </c>
      <c r="S144" s="156">
        <v>0</v>
      </c>
      <c r="T144" s="157">
        <f t="shared" si="13"/>
        <v>0</v>
      </c>
      <c r="AR144" s="16" t="s">
        <v>249</v>
      </c>
      <c r="AT144" s="16" t="s">
        <v>156</v>
      </c>
      <c r="AU144" s="16" t="s">
        <v>77</v>
      </c>
      <c r="AY144" s="16" t="s">
        <v>154</v>
      </c>
      <c r="BE144" s="158">
        <f t="shared" si="14"/>
        <v>0</v>
      </c>
      <c r="BF144" s="158">
        <f t="shared" si="15"/>
        <v>0</v>
      </c>
      <c r="BG144" s="158">
        <f t="shared" si="16"/>
        <v>0</v>
      </c>
      <c r="BH144" s="158">
        <f t="shared" si="17"/>
        <v>0</v>
      </c>
      <c r="BI144" s="158">
        <f t="shared" si="18"/>
        <v>0</v>
      </c>
      <c r="BJ144" s="16" t="s">
        <v>75</v>
      </c>
      <c r="BK144" s="158">
        <f t="shared" si="19"/>
        <v>0</v>
      </c>
      <c r="BL144" s="16" t="s">
        <v>249</v>
      </c>
      <c r="BM144" s="16" t="s">
        <v>991</v>
      </c>
    </row>
    <row r="145" spans="2:65" s="1" customFormat="1" ht="16.5" customHeight="1">
      <c r="B145" s="146"/>
      <c r="C145" s="147" t="s">
        <v>161</v>
      </c>
      <c r="D145" s="147" t="s">
        <v>156</v>
      </c>
      <c r="E145" s="148" t="s">
        <v>167</v>
      </c>
      <c r="F145" s="149" t="s">
        <v>992</v>
      </c>
      <c r="G145" s="150" t="s">
        <v>832</v>
      </c>
      <c r="H145" s="151">
        <v>1</v>
      </c>
      <c r="I145" s="152"/>
      <c r="J145" s="153">
        <f t="shared" si="10"/>
        <v>0</v>
      </c>
      <c r="K145" s="149" t="s">
        <v>1</v>
      </c>
      <c r="L145" s="30"/>
      <c r="M145" s="154" t="s">
        <v>1</v>
      </c>
      <c r="N145" s="155" t="s">
        <v>38</v>
      </c>
      <c r="O145" s="49"/>
      <c r="P145" s="156">
        <f t="shared" si="11"/>
        <v>0</v>
      </c>
      <c r="Q145" s="156">
        <v>0</v>
      </c>
      <c r="R145" s="156">
        <f t="shared" si="12"/>
        <v>0</v>
      </c>
      <c r="S145" s="156">
        <v>0</v>
      </c>
      <c r="T145" s="157">
        <f t="shared" si="13"/>
        <v>0</v>
      </c>
      <c r="AR145" s="16" t="s">
        <v>249</v>
      </c>
      <c r="AT145" s="16" t="s">
        <v>156</v>
      </c>
      <c r="AU145" s="16" t="s">
        <v>77</v>
      </c>
      <c r="AY145" s="16" t="s">
        <v>154</v>
      </c>
      <c r="BE145" s="158">
        <f t="shared" si="14"/>
        <v>0</v>
      </c>
      <c r="BF145" s="158">
        <f t="shared" si="15"/>
        <v>0</v>
      </c>
      <c r="BG145" s="158">
        <f t="shared" si="16"/>
        <v>0</v>
      </c>
      <c r="BH145" s="158">
        <f t="shared" si="17"/>
        <v>0</v>
      </c>
      <c r="BI145" s="158">
        <f t="shared" si="18"/>
        <v>0</v>
      </c>
      <c r="BJ145" s="16" t="s">
        <v>75</v>
      </c>
      <c r="BK145" s="158">
        <f t="shared" si="19"/>
        <v>0</v>
      </c>
      <c r="BL145" s="16" t="s">
        <v>249</v>
      </c>
      <c r="BM145" s="16" t="s">
        <v>993</v>
      </c>
    </row>
    <row r="146" spans="2:65" s="1" customFormat="1" ht="16.5" customHeight="1">
      <c r="B146" s="146"/>
      <c r="C146" s="147" t="s">
        <v>179</v>
      </c>
      <c r="D146" s="147" t="s">
        <v>156</v>
      </c>
      <c r="E146" s="148" t="s">
        <v>161</v>
      </c>
      <c r="F146" s="149" t="s">
        <v>994</v>
      </c>
      <c r="G146" s="150" t="s">
        <v>832</v>
      </c>
      <c r="H146" s="151">
        <v>1</v>
      </c>
      <c r="I146" s="152"/>
      <c r="J146" s="153">
        <f t="shared" si="10"/>
        <v>0</v>
      </c>
      <c r="K146" s="149" t="s">
        <v>1</v>
      </c>
      <c r="L146" s="30"/>
      <c r="M146" s="154" t="s">
        <v>1</v>
      </c>
      <c r="N146" s="155" t="s">
        <v>38</v>
      </c>
      <c r="O146" s="49"/>
      <c r="P146" s="156">
        <f t="shared" si="11"/>
        <v>0</v>
      </c>
      <c r="Q146" s="156">
        <v>0</v>
      </c>
      <c r="R146" s="156">
        <f t="shared" si="12"/>
        <v>0</v>
      </c>
      <c r="S146" s="156">
        <v>0</v>
      </c>
      <c r="T146" s="157">
        <f t="shared" si="13"/>
        <v>0</v>
      </c>
      <c r="AR146" s="16" t="s">
        <v>249</v>
      </c>
      <c r="AT146" s="16" t="s">
        <v>156</v>
      </c>
      <c r="AU146" s="16" t="s">
        <v>77</v>
      </c>
      <c r="AY146" s="16" t="s">
        <v>154</v>
      </c>
      <c r="BE146" s="158">
        <f t="shared" si="14"/>
        <v>0</v>
      </c>
      <c r="BF146" s="158">
        <f t="shared" si="15"/>
        <v>0</v>
      </c>
      <c r="BG146" s="158">
        <f t="shared" si="16"/>
        <v>0</v>
      </c>
      <c r="BH146" s="158">
        <f t="shared" si="17"/>
        <v>0</v>
      </c>
      <c r="BI146" s="158">
        <f t="shared" si="18"/>
        <v>0</v>
      </c>
      <c r="BJ146" s="16" t="s">
        <v>75</v>
      </c>
      <c r="BK146" s="158">
        <f t="shared" si="19"/>
        <v>0</v>
      </c>
      <c r="BL146" s="16" t="s">
        <v>249</v>
      </c>
      <c r="BM146" s="16" t="s">
        <v>995</v>
      </c>
    </row>
    <row r="147" spans="2:65" s="1" customFormat="1" ht="16.5" customHeight="1">
      <c r="B147" s="146"/>
      <c r="C147" s="147" t="s">
        <v>184</v>
      </c>
      <c r="D147" s="147" t="s">
        <v>156</v>
      </c>
      <c r="E147" s="148" t="s">
        <v>179</v>
      </c>
      <c r="F147" s="149" t="s">
        <v>996</v>
      </c>
      <c r="G147" s="150" t="s">
        <v>159</v>
      </c>
      <c r="H147" s="151">
        <v>8</v>
      </c>
      <c r="I147" s="152"/>
      <c r="J147" s="153">
        <f t="shared" si="10"/>
        <v>0</v>
      </c>
      <c r="K147" s="149" t="s">
        <v>1</v>
      </c>
      <c r="L147" s="30"/>
      <c r="M147" s="154" t="s">
        <v>1</v>
      </c>
      <c r="N147" s="155" t="s">
        <v>38</v>
      </c>
      <c r="O147" s="49"/>
      <c r="P147" s="156">
        <f t="shared" si="11"/>
        <v>0</v>
      </c>
      <c r="Q147" s="156">
        <v>0</v>
      </c>
      <c r="R147" s="156">
        <f t="shared" si="12"/>
        <v>0</v>
      </c>
      <c r="S147" s="156">
        <v>0</v>
      </c>
      <c r="T147" s="157">
        <f t="shared" si="13"/>
        <v>0</v>
      </c>
      <c r="AR147" s="16" t="s">
        <v>249</v>
      </c>
      <c r="AT147" s="16" t="s">
        <v>156</v>
      </c>
      <c r="AU147" s="16" t="s">
        <v>77</v>
      </c>
      <c r="AY147" s="16" t="s">
        <v>154</v>
      </c>
      <c r="BE147" s="158">
        <f t="shared" si="14"/>
        <v>0</v>
      </c>
      <c r="BF147" s="158">
        <f t="shared" si="15"/>
        <v>0</v>
      </c>
      <c r="BG147" s="158">
        <f t="shared" si="16"/>
        <v>0</v>
      </c>
      <c r="BH147" s="158">
        <f t="shared" si="17"/>
        <v>0</v>
      </c>
      <c r="BI147" s="158">
        <f t="shared" si="18"/>
        <v>0</v>
      </c>
      <c r="BJ147" s="16" t="s">
        <v>75</v>
      </c>
      <c r="BK147" s="158">
        <f t="shared" si="19"/>
        <v>0</v>
      </c>
      <c r="BL147" s="16" t="s">
        <v>249</v>
      </c>
      <c r="BM147" s="16" t="s">
        <v>997</v>
      </c>
    </row>
    <row r="148" spans="2:65" s="1" customFormat="1" ht="16.5" customHeight="1">
      <c r="B148" s="146"/>
      <c r="C148" s="147" t="s">
        <v>188</v>
      </c>
      <c r="D148" s="147" t="s">
        <v>156</v>
      </c>
      <c r="E148" s="148" t="s">
        <v>184</v>
      </c>
      <c r="F148" s="149" t="s">
        <v>998</v>
      </c>
      <c r="G148" s="150" t="s">
        <v>159</v>
      </c>
      <c r="H148" s="151">
        <v>16</v>
      </c>
      <c r="I148" s="152"/>
      <c r="J148" s="153">
        <f t="shared" si="10"/>
        <v>0</v>
      </c>
      <c r="K148" s="149" t="s">
        <v>1</v>
      </c>
      <c r="L148" s="30"/>
      <c r="M148" s="154" t="s">
        <v>1</v>
      </c>
      <c r="N148" s="155" t="s">
        <v>38</v>
      </c>
      <c r="O148" s="49"/>
      <c r="P148" s="156">
        <f t="shared" si="11"/>
        <v>0</v>
      </c>
      <c r="Q148" s="156">
        <v>0</v>
      </c>
      <c r="R148" s="156">
        <f t="shared" si="12"/>
        <v>0</v>
      </c>
      <c r="S148" s="156">
        <v>0</v>
      </c>
      <c r="T148" s="157">
        <f t="shared" si="13"/>
        <v>0</v>
      </c>
      <c r="AR148" s="16" t="s">
        <v>249</v>
      </c>
      <c r="AT148" s="16" t="s">
        <v>156</v>
      </c>
      <c r="AU148" s="16" t="s">
        <v>77</v>
      </c>
      <c r="AY148" s="16" t="s">
        <v>154</v>
      </c>
      <c r="BE148" s="158">
        <f t="shared" si="14"/>
        <v>0</v>
      </c>
      <c r="BF148" s="158">
        <f t="shared" si="15"/>
        <v>0</v>
      </c>
      <c r="BG148" s="158">
        <f t="shared" si="16"/>
        <v>0</v>
      </c>
      <c r="BH148" s="158">
        <f t="shared" si="17"/>
        <v>0</v>
      </c>
      <c r="BI148" s="158">
        <f t="shared" si="18"/>
        <v>0</v>
      </c>
      <c r="BJ148" s="16" t="s">
        <v>75</v>
      </c>
      <c r="BK148" s="158">
        <f t="shared" si="19"/>
        <v>0</v>
      </c>
      <c r="BL148" s="16" t="s">
        <v>249</v>
      </c>
      <c r="BM148" s="16" t="s">
        <v>999</v>
      </c>
    </row>
    <row r="149" spans="2:65" s="1" customFormat="1" ht="16.5" customHeight="1">
      <c r="B149" s="146"/>
      <c r="C149" s="147" t="s">
        <v>193</v>
      </c>
      <c r="D149" s="147" t="s">
        <v>156</v>
      </c>
      <c r="E149" s="148" t="s">
        <v>188</v>
      </c>
      <c r="F149" s="149" t="s">
        <v>1000</v>
      </c>
      <c r="G149" s="150" t="s">
        <v>832</v>
      </c>
      <c r="H149" s="151">
        <v>1</v>
      </c>
      <c r="I149" s="152"/>
      <c r="J149" s="153">
        <f t="shared" si="10"/>
        <v>0</v>
      </c>
      <c r="K149" s="149" t="s">
        <v>1</v>
      </c>
      <c r="L149" s="30"/>
      <c r="M149" s="154" t="s">
        <v>1</v>
      </c>
      <c r="N149" s="155" t="s">
        <v>38</v>
      </c>
      <c r="O149" s="49"/>
      <c r="P149" s="156">
        <f t="shared" si="11"/>
        <v>0</v>
      </c>
      <c r="Q149" s="156">
        <v>0</v>
      </c>
      <c r="R149" s="156">
        <f t="shared" si="12"/>
        <v>0</v>
      </c>
      <c r="S149" s="156">
        <v>0</v>
      </c>
      <c r="T149" s="157">
        <f t="shared" si="13"/>
        <v>0</v>
      </c>
      <c r="AR149" s="16" t="s">
        <v>249</v>
      </c>
      <c r="AT149" s="16" t="s">
        <v>156</v>
      </c>
      <c r="AU149" s="16" t="s">
        <v>77</v>
      </c>
      <c r="AY149" s="16" t="s">
        <v>154</v>
      </c>
      <c r="BE149" s="158">
        <f t="shared" si="14"/>
        <v>0</v>
      </c>
      <c r="BF149" s="158">
        <f t="shared" si="15"/>
        <v>0</v>
      </c>
      <c r="BG149" s="158">
        <f t="shared" si="16"/>
        <v>0</v>
      </c>
      <c r="BH149" s="158">
        <f t="shared" si="17"/>
        <v>0</v>
      </c>
      <c r="BI149" s="158">
        <f t="shared" si="18"/>
        <v>0</v>
      </c>
      <c r="BJ149" s="16" t="s">
        <v>75</v>
      </c>
      <c r="BK149" s="158">
        <f t="shared" si="19"/>
        <v>0</v>
      </c>
      <c r="BL149" s="16" t="s">
        <v>249</v>
      </c>
      <c r="BM149" s="16" t="s">
        <v>1001</v>
      </c>
    </row>
    <row r="150" spans="2:65" s="1" customFormat="1" ht="16.5" customHeight="1">
      <c r="B150" s="146"/>
      <c r="C150" s="147" t="s">
        <v>200</v>
      </c>
      <c r="D150" s="147" t="s">
        <v>156</v>
      </c>
      <c r="E150" s="148" t="s">
        <v>193</v>
      </c>
      <c r="F150" s="149" t="s">
        <v>1002</v>
      </c>
      <c r="G150" s="150" t="s">
        <v>159</v>
      </c>
      <c r="H150" s="151">
        <v>4</v>
      </c>
      <c r="I150" s="152"/>
      <c r="J150" s="153">
        <f t="shared" si="10"/>
        <v>0</v>
      </c>
      <c r="K150" s="149" t="s">
        <v>1</v>
      </c>
      <c r="L150" s="30"/>
      <c r="M150" s="196" t="s">
        <v>1</v>
      </c>
      <c r="N150" s="197" t="s">
        <v>38</v>
      </c>
      <c r="O150" s="198"/>
      <c r="P150" s="199">
        <f t="shared" si="11"/>
        <v>0</v>
      </c>
      <c r="Q150" s="199">
        <v>0</v>
      </c>
      <c r="R150" s="199">
        <f t="shared" si="12"/>
        <v>0</v>
      </c>
      <c r="S150" s="199">
        <v>0</v>
      </c>
      <c r="T150" s="200">
        <f t="shared" si="13"/>
        <v>0</v>
      </c>
      <c r="AR150" s="16" t="s">
        <v>249</v>
      </c>
      <c r="AT150" s="16" t="s">
        <v>156</v>
      </c>
      <c r="AU150" s="16" t="s">
        <v>77</v>
      </c>
      <c r="AY150" s="16" t="s">
        <v>154</v>
      </c>
      <c r="BE150" s="158">
        <f t="shared" si="14"/>
        <v>0</v>
      </c>
      <c r="BF150" s="158">
        <f t="shared" si="15"/>
        <v>0</v>
      </c>
      <c r="BG150" s="158">
        <f t="shared" si="16"/>
        <v>0</v>
      </c>
      <c r="BH150" s="158">
        <f t="shared" si="17"/>
        <v>0</v>
      </c>
      <c r="BI150" s="158">
        <f t="shared" si="18"/>
        <v>0</v>
      </c>
      <c r="BJ150" s="16" t="s">
        <v>75</v>
      </c>
      <c r="BK150" s="158">
        <f t="shared" si="19"/>
        <v>0</v>
      </c>
      <c r="BL150" s="16" t="s">
        <v>249</v>
      </c>
      <c r="BM150" s="16" t="s">
        <v>1003</v>
      </c>
    </row>
    <row r="151" spans="2:65" s="1" customFormat="1" ht="6.9" customHeight="1">
      <c r="B151" s="39"/>
      <c r="C151" s="40"/>
      <c r="D151" s="40"/>
      <c r="E151" s="40"/>
      <c r="F151" s="40"/>
      <c r="G151" s="40"/>
      <c r="H151" s="40"/>
      <c r="I151" s="107"/>
      <c r="J151" s="40"/>
      <c r="K151" s="40"/>
      <c r="L151" s="30"/>
    </row>
  </sheetData>
  <autoFilter ref="C81:K150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84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89" customWidth="1"/>
    <col min="10" max="10" width="23.42578125" customWidth="1"/>
    <col min="11" max="11" width="15.425781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5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89</v>
      </c>
    </row>
    <row r="3" spans="2:46" ht="6.9" customHeight="1">
      <c r="B3" s="17"/>
      <c r="C3" s="18"/>
      <c r="D3" s="18"/>
      <c r="E3" s="18"/>
      <c r="F3" s="18"/>
      <c r="G3" s="18"/>
      <c r="H3" s="18"/>
      <c r="I3" s="90"/>
      <c r="J3" s="18"/>
      <c r="K3" s="18"/>
      <c r="L3" s="19"/>
      <c r="AT3" s="16" t="s">
        <v>77</v>
      </c>
    </row>
    <row r="4" spans="2:46" ht="24.9" customHeight="1">
      <c r="B4" s="19"/>
      <c r="D4" s="20" t="s">
        <v>107</v>
      </c>
      <c r="L4" s="19"/>
      <c r="M4" s="21" t="s">
        <v>10</v>
      </c>
      <c r="AT4" s="16" t="s">
        <v>3</v>
      </c>
    </row>
    <row r="5" spans="2:46" ht="6.9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47" t="str">
        <f>'Rekapitulace stavby'!K6</f>
        <v>Hala Klimeška - III. etapa</v>
      </c>
      <c r="F7" s="248"/>
      <c r="G7" s="248"/>
      <c r="H7" s="248"/>
      <c r="L7" s="19"/>
    </row>
    <row r="8" spans="2:46" s="1" customFormat="1" ht="12" customHeight="1">
      <c r="B8" s="30"/>
      <c r="D8" s="25" t="s">
        <v>108</v>
      </c>
      <c r="I8" s="91"/>
      <c r="L8" s="30"/>
    </row>
    <row r="9" spans="2:46" s="1" customFormat="1" ht="36.9" customHeight="1">
      <c r="B9" s="30"/>
      <c r="E9" s="223" t="s">
        <v>1004</v>
      </c>
      <c r="F9" s="222"/>
      <c r="G9" s="222"/>
      <c r="H9" s="222"/>
      <c r="I9" s="91"/>
      <c r="L9" s="30"/>
    </row>
    <row r="10" spans="2:46" s="1" customFormat="1" ht="10.199999999999999">
      <c r="B10" s="30"/>
      <c r="I10" s="91"/>
      <c r="L10" s="30"/>
    </row>
    <row r="11" spans="2:46" s="1" customFormat="1" ht="12" customHeight="1">
      <c r="B11" s="30"/>
      <c r="D11" s="25" t="s">
        <v>18</v>
      </c>
      <c r="F11" s="16" t="s">
        <v>1</v>
      </c>
      <c r="I11" s="92" t="s">
        <v>19</v>
      </c>
      <c r="J11" s="16" t="s">
        <v>1</v>
      </c>
      <c r="L11" s="30"/>
    </row>
    <row r="12" spans="2:46" s="1" customFormat="1" ht="12" customHeight="1">
      <c r="B12" s="30"/>
      <c r="D12" s="25" t="s">
        <v>20</v>
      </c>
      <c r="F12" s="16" t="s">
        <v>809</v>
      </c>
      <c r="I12" s="92" t="s">
        <v>22</v>
      </c>
      <c r="J12" s="46" t="str">
        <f>'Rekapitulace stavby'!AN8</f>
        <v>17. 6. 2018</v>
      </c>
      <c r="L12" s="30"/>
    </row>
    <row r="13" spans="2:46" s="1" customFormat="1" ht="10.8" customHeight="1">
      <c r="B13" s="30"/>
      <c r="I13" s="91"/>
      <c r="L13" s="30"/>
    </row>
    <row r="14" spans="2:46" s="1" customFormat="1" ht="12" customHeight="1">
      <c r="B14" s="30"/>
      <c r="D14" s="25" t="s">
        <v>24</v>
      </c>
      <c r="I14" s="92" t="s">
        <v>25</v>
      </c>
      <c r="J14" s="16" t="str">
        <f>IF('Rekapitulace stavby'!AN10="","",'Rekapitulace stavby'!AN10)</f>
        <v/>
      </c>
      <c r="L14" s="30"/>
    </row>
    <row r="15" spans="2:46" s="1" customFormat="1" ht="18" customHeight="1">
      <c r="B15" s="30"/>
      <c r="E15" s="16" t="str">
        <f>IF('Rekapitulace stavby'!E11="","",'Rekapitulace stavby'!E11)</f>
        <v xml:space="preserve"> </v>
      </c>
      <c r="I15" s="92" t="s">
        <v>26</v>
      </c>
      <c r="J15" s="16" t="str">
        <f>IF('Rekapitulace stavby'!AN11="","",'Rekapitulace stavby'!AN11)</f>
        <v/>
      </c>
      <c r="L15" s="30"/>
    </row>
    <row r="16" spans="2:46" s="1" customFormat="1" ht="6.9" customHeight="1">
      <c r="B16" s="30"/>
      <c r="I16" s="91"/>
      <c r="L16" s="30"/>
    </row>
    <row r="17" spans="2:12" s="1" customFormat="1" ht="12" customHeight="1">
      <c r="B17" s="30"/>
      <c r="D17" s="25" t="s">
        <v>27</v>
      </c>
      <c r="I17" s="92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49" t="str">
        <f>'Rekapitulace stavby'!E14</f>
        <v>Vyplň údaj</v>
      </c>
      <c r="F18" s="226"/>
      <c r="G18" s="226"/>
      <c r="H18" s="226"/>
      <c r="I18" s="92" t="s">
        <v>26</v>
      </c>
      <c r="J18" s="26" t="str">
        <f>'Rekapitulace stavby'!AN14</f>
        <v>Vyplň údaj</v>
      </c>
      <c r="L18" s="30"/>
    </row>
    <row r="19" spans="2:12" s="1" customFormat="1" ht="6.9" customHeight="1">
      <c r="B19" s="30"/>
      <c r="I19" s="91"/>
      <c r="L19" s="30"/>
    </row>
    <row r="20" spans="2:12" s="1" customFormat="1" ht="12" customHeight="1">
      <c r="B20" s="30"/>
      <c r="D20" s="25" t="s">
        <v>29</v>
      </c>
      <c r="I20" s="92" t="s">
        <v>25</v>
      </c>
      <c r="J20" s="16" t="str">
        <f>IF('Rekapitulace stavby'!AN16="","",'Rekapitulace stavby'!AN16)</f>
        <v/>
      </c>
      <c r="L20" s="30"/>
    </row>
    <row r="21" spans="2:12" s="1" customFormat="1" ht="18" customHeight="1">
      <c r="B21" s="30"/>
      <c r="E21" s="16" t="str">
        <f>IF('Rekapitulace stavby'!E17="","",'Rekapitulace stavby'!E17)</f>
        <v xml:space="preserve"> </v>
      </c>
      <c r="I21" s="92" t="s">
        <v>26</v>
      </c>
      <c r="J21" s="16" t="str">
        <f>IF('Rekapitulace stavby'!AN17="","",'Rekapitulace stavby'!AN17)</f>
        <v/>
      </c>
      <c r="L21" s="30"/>
    </row>
    <row r="22" spans="2:12" s="1" customFormat="1" ht="6.9" customHeight="1">
      <c r="B22" s="30"/>
      <c r="I22" s="91"/>
      <c r="L22" s="30"/>
    </row>
    <row r="23" spans="2:12" s="1" customFormat="1" ht="12" customHeight="1">
      <c r="B23" s="30"/>
      <c r="D23" s="25" t="s">
        <v>31</v>
      </c>
      <c r="I23" s="92" t="s">
        <v>25</v>
      </c>
      <c r="J23" s="16" t="str">
        <f>IF('Rekapitulace stavby'!AN19="","",'Rekapitulace stavby'!AN19)</f>
        <v/>
      </c>
      <c r="L23" s="30"/>
    </row>
    <row r="24" spans="2:12" s="1" customFormat="1" ht="18" customHeight="1">
      <c r="B24" s="30"/>
      <c r="E24" s="16" t="str">
        <f>IF('Rekapitulace stavby'!E20="","",'Rekapitulace stavby'!E20)</f>
        <v xml:space="preserve"> </v>
      </c>
      <c r="I24" s="92" t="s">
        <v>26</v>
      </c>
      <c r="J24" s="16" t="str">
        <f>IF('Rekapitulace stavby'!AN20="","",'Rekapitulace stavby'!AN20)</f>
        <v/>
      </c>
      <c r="L24" s="30"/>
    </row>
    <row r="25" spans="2:12" s="1" customFormat="1" ht="6.9" customHeight="1">
      <c r="B25" s="30"/>
      <c r="I25" s="91"/>
      <c r="L25" s="30"/>
    </row>
    <row r="26" spans="2:12" s="1" customFormat="1" ht="12" customHeight="1">
      <c r="B26" s="30"/>
      <c r="D26" s="25" t="s">
        <v>32</v>
      </c>
      <c r="I26" s="91"/>
      <c r="L26" s="30"/>
    </row>
    <row r="27" spans="2:12" s="7" customFormat="1" ht="16.5" customHeight="1">
      <c r="B27" s="93"/>
      <c r="E27" s="230" t="s">
        <v>1</v>
      </c>
      <c r="F27" s="230"/>
      <c r="G27" s="230"/>
      <c r="H27" s="230"/>
      <c r="I27" s="94"/>
      <c r="L27" s="93"/>
    </row>
    <row r="28" spans="2:12" s="1" customFormat="1" ht="6.9" customHeight="1">
      <c r="B28" s="30"/>
      <c r="I28" s="91"/>
      <c r="L28" s="30"/>
    </row>
    <row r="29" spans="2:12" s="1" customFormat="1" ht="6.9" customHeight="1">
      <c r="B29" s="30"/>
      <c r="D29" s="47"/>
      <c r="E29" s="47"/>
      <c r="F29" s="47"/>
      <c r="G29" s="47"/>
      <c r="H29" s="47"/>
      <c r="I29" s="95"/>
      <c r="J29" s="47"/>
      <c r="K29" s="47"/>
      <c r="L29" s="30"/>
    </row>
    <row r="30" spans="2:12" s="1" customFormat="1" ht="25.35" customHeight="1">
      <c r="B30" s="30"/>
      <c r="D30" s="96" t="s">
        <v>33</v>
      </c>
      <c r="I30" s="91"/>
      <c r="J30" s="60">
        <f>ROUND(J81, 2)</f>
        <v>0</v>
      </c>
      <c r="L30" s="30"/>
    </row>
    <row r="31" spans="2:12" s="1" customFormat="1" ht="6.9" customHeight="1">
      <c r="B31" s="30"/>
      <c r="D31" s="47"/>
      <c r="E31" s="47"/>
      <c r="F31" s="47"/>
      <c r="G31" s="47"/>
      <c r="H31" s="47"/>
      <c r="I31" s="95"/>
      <c r="J31" s="47"/>
      <c r="K31" s="47"/>
      <c r="L31" s="30"/>
    </row>
    <row r="32" spans="2:12" s="1" customFormat="1" ht="14.4" customHeight="1">
      <c r="B32" s="30"/>
      <c r="F32" s="33" t="s">
        <v>35</v>
      </c>
      <c r="I32" s="97" t="s">
        <v>34</v>
      </c>
      <c r="J32" s="33" t="s">
        <v>36</v>
      </c>
      <c r="L32" s="30"/>
    </row>
    <row r="33" spans="2:12" s="1" customFormat="1" ht="14.4" customHeight="1">
      <c r="B33" s="30"/>
      <c r="D33" s="25" t="s">
        <v>37</v>
      </c>
      <c r="E33" s="25" t="s">
        <v>38</v>
      </c>
      <c r="F33" s="98">
        <f>ROUND((SUM(BE81:BE83)),  2)</f>
        <v>0</v>
      </c>
      <c r="I33" s="99">
        <v>0.21</v>
      </c>
      <c r="J33" s="98">
        <f>ROUND(((SUM(BE81:BE83))*I33),  2)</f>
        <v>0</v>
      </c>
      <c r="L33" s="30"/>
    </row>
    <row r="34" spans="2:12" s="1" customFormat="1" ht="14.4" customHeight="1">
      <c r="B34" s="30"/>
      <c r="E34" s="25" t="s">
        <v>39</v>
      </c>
      <c r="F34" s="98">
        <f>ROUND((SUM(BF81:BF83)),  2)</f>
        <v>0</v>
      </c>
      <c r="I34" s="99">
        <v>0.15</v>
      </c>
      <c r="J34" s="98">
        <f>ROUND(((SUM(BF81:BF83))*I34),  2)</f>
        <v>0</v>
      </c>
      <c r="L34" s="30"/>
    </row>
    <row r="35" spans="2:12" s="1" customFormat="1" ht="14.4" hidden="1" customHeight="1">
      <c r="B35" s="30"/>
      <c r="E35" s="25" t="s">
        <v>40</v>
      </c>
      <c r="F35" s="98">
        <f>ROUND((SUM(BG81:BG83)),  2)</f>
        <v>0</v>
      </c>
      <c r="I35" s="99">
        <v>0.21</v>
      </c>
      <c r="J35" s="98">
        <f>0</f>
        <v>0</v>
      </c>
      <c r="L35" s="30"/>
    </row>
    <row r="36" spans="2:12" s="1" customFormat="1" ht="14.4" hidden="1" customHeight="1">
      <c r="B36" s="30"/>
      <c r="E36" s="25" t="s">
        <v>41</v>
      </c>
      <c r="F36" s="98">
        <f>ROUND((SUM(BH81:BH83)),  2)</f>
        <v>0</v>
      </c>
      <c r="I36" s="99">
        <v>0.15</v>
      </c>
      <c r="J36" s="98">
        <f>0</f>
        <v>0</v>
      </c>
      <c r="L36" s="30"/>
    </row>
    <row r="37" spans="2:12" s="1" customFormat="1" ht="14.4" hidden="1" customHeight="1">
      <c r="B37" s="30"/>
      <c r="E37" s="25" t="s">
        <v>42</v>
      </c>
      <c r="F37" s="98">
        <f>ROUND((SUM(BI81:BI83)),  2)</f>
        <v>0</v>
      </c>
      <c r="I37" s="99">
        <v>0</v>
      </c>
      <c r="J37" s="98">
        <f>0</f>
        <v>0</v>
      </c>
      <c r="L37" s="30"/>
    </row>
    <row r="38" spans="2:12" s="1" customFormat="1" ht="6.9" customHeight="1">
      <c r="B38" s="30"/>
      <c r="I38" s="91"/>
      <c r="L38" s="30"/>
    </row>
    <row r="39" spans="2:12" s="1" customFormat="1" ht="25.35" customHeight="1">
      <c r="B39" s="30"/>
      <c r="C39" s="100"/>
      <c r="D39" s="101" t="s">
        <v>43</v>
      </c>
      <c r="E39" s="51"/>
      <c r="F39" s="51"/>
      <c r="G39" s="102" t="s">
        <v>44</v>
      </c>
      <c r="H39" s="103" t="s">
        <v>45</v>
      </c>
      <c r="I39" s="104"/>
      <c r="J39" s="105">
        <f>SUM(J30:J37)</f>
        <v>0</v>
      </c>
      <c r="K39" s="106"/>
      <c r="L39" s="30"/>
    </row>
    <row r="40" spans="2:12" s="1" customFormat="1" ht="14.4" customHeight="1">
      <c r="B40" s="39"/>
      <c r="C40" s="40"/>
      <c r="D40" s="40"/>
      <c r="E40" s="40"/>
      <c r="F40" s="40"/>
      <c r="G40" s="40"/>
      <c r="H40" s="40"/>
      <c r="I40" s="107"/>
      <c r="J40" s="40"/>
      <c r="K40" s="40"/>
      <c r="L40" s="30"/>
    </row>
    <row r="44" spans="2:12" s="1" customFormat="1" ht="6.9" customHeight="1">
      <c r="B44" s="41"/>
      <c r="C44" s="42"/>
      <c r="D44" s="42"/>
      <c r="E44" s="42"/>
      <c r="F44" s="42"/>
      <c r="G44" s="42"/>
      <c r="H44" s="42"/>
      <c r="I44" s="108"/>
      <c r="J44" s="42"/>
      <c r="K44" s="42"/>
      <c r="L44" s="30"/>
    </row>
    <row r="45" spans="2:12" s="1" customFormat="1" ht="24.9" customHeight="1">
      <c r="B45" s="30"/>
      <c r="C45" s="20" t="s">
        <v>111</v>
      </c>
      <c r="I45" s="91"/>
      <c r="L45" s="30"/>
    </row>
    <row r="46" spans="2:12" s="1" customFormat="1" ht="6.9" customHeight="1">
      <c r="B46" s="30"/>
      <c r="I46" s="91"/>
      <c r="L46" s="30"/>
    </row>
    <row r="47" spans="2:12" s="1" customFormat="1" ht="12" customHeight="1">
      <c r="B47" s="30"/>
      <c r="C47" s="25" t="s">
        <v>16</v>
      </c>
      <c r="I47" s="91"/>
      <c r="L47" s="30"/>
    </row>
    <row r="48" spans="2:12" s="1" customFormat="1" ht="16.5" customHeight="1">
      <c r="B48" s="30"/>
      <c r="E48" s="247" t="str">
        <f>E7</f>
        <v>Hala Klimeška - III. etapa</v>
      </c>
      <c r="F48" s="248"/>
      <c r="G48" s="248"/>
      <c r="H48" s="248"/>
      <c r="I48" s="91"/>
      <c r="L48" s="30"/>
    </row>
    <row r="49" spans="2:47" s="1" customFormat="1" ht="12" customHeight="1">
      <c r="B49" s="30"/>
      <c r="C49" s="25" t="s">
        <v>108</v>
      </c>
      <c r="I49" s="91"/>
      <c r="L49" s="30"/>
    </row>
    <row r="50" spans="2:47" s="1" customFormat="1" ht="16.5" customHeight="1">
      <c r="B50" s="30"/>
      <c r="E50" s="223" t="str">
        <f>E9</f>
        <v>D08 - Slaboproud</v>
      </c>
      <c r="F50" s="222"/>
      <c r="G50" s="222"/>
      <c r="H50" s="222"/>
      <c r="I50" s="91"/>
      <c r="L50" s="30"/>
    </row>
    <row r="51" spans="2:47" s="1" customFormat="1" ht="6.9" customHeight="1">
      <c r="B51" s="30"/>
      <c r="I51" s="91"/>
      <c r="L51" s="30"/>
    </row>
    <row r="52" spans="2:47" s="1" customFormat="1" ht="12" customHeight="1">
      <c r="B52" s="30"/>
      <c r="C52" s="25" t="s">
        <v>20</v>
      </c>
      <c r="F52" s="16" t="str">
        <f>F12</f>
        <v>Kutná Hora</v>
      </c>
      <c r="I52" s="92" t="s">
        <v>22</v>
      </c>
      <c r="J52" s="46" t="str">
        <f>IF(J12="","",J12)</f>
        <v>17. 6. 2018</v>
      </c>
      <c r="L52" s="30"/>
    </row>
    <row r="53" spans="2:47" s="1" customFormat="1" ht="6.9" customHeight="1">
      <c r="B53" s="30"/>
      <c r="I53" s="91"/>
      <c r="L53" s="30"/>
    </row>
    <row r="54" spans="2:47" s="1" customFormat="1" ht="13.65" customHeight="1">
      <c r="B54" s="30"/>
      <c r="C54" s="25" t="s">
        <v>24</v>
      </c>
      <c r="F54" s="16" t="str">
        <f>E15</f>
        <v xml:space="preserve"> </v>
      </c>
      <c r="I54" s="92" t="s">
        <v>29</v>
      </c>
      <c r="J54" s="28" t="str">
        <f>E21</f>
        <v xml:space="preserve"> </v>
      </c>
      <c r="L54" s="30"/>
    </row>
    <row r="55" spans="2:47" s="1" customFormat="1" ht="13.65" customHeight="1">
      <c r="B55" s="30"/>
      <c r="C55" s="25" t="s">
        <v>27</v>
      </c>
      <c r="F55" s="16" t="str">
        <f>IF(E18="","",E18)</f>
        <v>Vyplň údaj</v>
      </c>
      <c r="I55" s="92" t="s">
        <v>31</v>
      </c>
      <c r="J55" s="28" t="str">
        <f>E24</f>
        <v xml:space="preserve"> </v>
      </c>
      <c r="L55" s="30"/>
    </row>
    <row r="56" spans="2:47" s="1" customFormat="1" ht="10.35" customHeight="1">
      <c r="B56" s="30"/>
      <c r="I56" s="91"/>
      <c r="L56" s="30"/>
    </row>
    <row r="57" spans="2:47" s="1" customFormat="1" ht="29.25" customHeight="1">
      <c r="B57" s="30"/>
      <c r="C57" s="109" t="s">
        <v>112</v>
      </c>
      <c r="D57" s="100"/>
      <c r="E57" s="100"/>
      <c r="F57" s="100"/>
      <c r="G57" s="100"/>
      <c r="H57" s="100"/>
      <c r="I57" s="110"/>
      <c r="J57" s="111" t="s">
        <v>113</v>
      </c>
      <c r="K57" s="100"/>
      <c r="L57" s="30"/>
    </row>
    <row r="58" spans="2:47" s="1" customFormat="1" ht="10.35" customHeight="1">
      <c r="B58" s="30"/>
      <c r="I58" s="91"/>
      <c r="L58" s="30"/>
    </row>
    <row r="59" spans="2:47" s="1" customFormat="1" ht="22.8" customHeight="1">
      <c r="B59" s="30"/>
      <c r="C59" s="112" t="s">
        <v>114</v>
      </c>
      <c r="I59" s="91"/>
      <c r="J59" s="60">
        <f>J81</f>
        <v>0</v>
      </c>
      <c r="L59" s="30"/>
      <c r="AU59" s="16" t="s">
        <v>115</v>
      </c>
    </row>
    <row r="60" spans="2:47" s="8" customFormat="1" ht="24.9" customHeight="1">
      <c r="B60" s="113"/>
      <c r="D60" s="114" t="s">
        <v>125</v>
      </c>
      <c r="E60" s="115"/>
      <c r="F60" s="115"/>
      <c r="G60" s="115"/>
      <c r="H60" s="115"/>
      <c r="I60" s="116"/>
      <c r="J60" s="117">
        <f>J82</f>
        <v>0</v>
      </c>
      <c r="L60" s="113"/>
    </row>
    <row r="61" spans="2:47" s="9" customFormat="1" ht="19.95" customHeight="1">
      <c r="B61" s="118"/>
      <c r="D61" s="119" t="s">
        <v>1005</v>
      </c>
      <c r="E61" s="120"/>
      <c r="F61" s="120"/>
      <c r="G61" s="120"/>
      <c r="H61" s="120"/>
      <c r="I61" s="121"/>
      <c r="J61" s="122">
        <f>J83</f>
        <v>0</v>
      </c>
      <c r="L61" s="118"/>
    </row>
    <row r="62" spans="2:47" s="1" customFormat="1" ht="21.75" customHeight="1">
      <c r="B62" s="30"/>
      <c r="I62" s="91"/>
      <c r="L62" s="30"/>
    </row>
    <row r="63" spans="2:47" s="1" customFormat="1" ht="6.9" customHeight="1">
      <c r="B63" s="39"/>
      <c r="C63" s="40"/>
      <c r="D63" s="40"/>
      <c r="E63" s="40"/>
      <c r="F63" s="40"/>
      <c r="G63" s="40"/>
      <c r="H63" s="40"/>
      <c r="I63" s="107"/>
      <c r="J63" s="40"/>
      <c r="K63" s="40"/>
      <c r="L63" s="30"/>
    </row>
    <row r="67" spans="2:20" s="1" customFormat="1" ht="6.9" customHeight="1">
      <c r="B67" s="41"/>
      <c r="C67" s="42"/>
      <c r="D67" s="42"/>
      <c r="E67" s="42"/>
      <c r="F67" s="42"/>
      <c r="G67" s="42"/>
      <c r="H67" s="42"/>
      <c r="I67" s="108"/>
      <c r="J67" s="42"/>
      <c r="K67" s="42"/>
      <c r="L67" s="30"/>
    </row>
    <row r="68" spans="2:20" s="1" customFormat="1" ht="24.9" customHeight="1">
      <c r="B68" s="30"/>
      <c r="C68" s="20" t="s">
        <v>139</v>
      </c>
      <c r="I68" s="91"/>
      <c r="L68" s="30"/>
    </row>
    <row r="69" spans="2:20" s="1" customFormat="1" ht="6.9" customHeight="1">
      <c r="B69" s="30"/>
      <c r="I69" s="91"/>
      <c r="L69" s="30"/>
    </row>
    <row r="70" spans="2:20" s="1" customFormat="1" ht="12" customHeight="1">
      <c r="B70" s="30"/>
      <c r="C70" s="25" t="s">
        <v>16</v>
      </c>
      <c r="I70" s="91"/>
      <c r="L70" s="30"/>
    </row>
    <row r="71" spans="2:20" s="1" customFormat="1" ht="16.5" customHeight="1">
      <c r="B71" s="30"/>
      <c r="E71" s="247" t="str">
        <f>E7</f>
        <v>Hala Klimeška - III. etapa</v>
      </c>
      <c r="F71" s="248"/>
      <c r="G71" s="248"/>
      <c r="H71" s="248"/>
      <c r="I71" s="91"/>
      <c r="L71" s="30"/>
    </row>
    <row r="72" spans="2:20" s="1" customFormat="1" ht="12" customHeight="1">
      <c r="B72" s="30"/>
      <c r="C72" s="25" t="s">
        <v>108</v>
      </c>
      <c r="I72" s="91"/>
      <c r="L72" s="30"/>
    </row>
    <row r="73" spans="2:20" s="1" customFormat="1" ht="16.5" customHeight="1">
      <c r="B73" s="30"/>
      <c r="E73" s="223" t="str">
        <f>E9</f>
        <v>D08 - Slaboproud</v>
      </c>
      <c r="F73" s="222"/>
      <c r="G73" s="222"/>
      <c r="H73" s="222"/>
      <c r="I73" s="91"/>
      <c r="L73" s="30"/>
    </row>
    <row r="74" spans="2:20" s="1" customFormat="1" ht="6.9" customHeight="1">
      <c r="B74" s="30"/>
      <c r="I74" s="91"/>
      <c r="L74" s="30"/>
    </row>
    <row r="75" spans="2:20" s="1" customFormat="1" ht="12" customHeight="1">
      <c r="B75" s="30"/>
      <c r="C75" s="25" t="s">
        <v>20</v>
      </c>
      <c r="F75" s="16" t="str">
        <f>F12</f>
        <v>Kutná Hora</v>
      </c>
      <c r="I75" s="92" t="s">
        <v>22</v>
      </c>
      <c r="J75" s="46" t="str">
        <f>IF(J12="","",J12)</f>
        <v>17. 6. 2018</v>
      </c>
      <c r="L75" s="30"/>
    </row>
    <row r="76" spans="2:20" s="1" customFormat="1" ht="6.9" customHeight="1">
      <c r="B76" s="30"/>
      <c r="I76" s="91"/>
      <c r="L76" s="30"/>
    </row>
    <row r="77" spans="2:20" s="1" customFormat="1" ht="13.65" customHeight="1">
      <c r="B77" s="30"/>
      <c r="C77" s="25" t="s">
        <v>24</v>
      </c>
      <c r="F77" s="16" t="str">
        <f>E15</f>
        <v xml:space="preserve"> </v>
      </c>
      <c r="I77" s="92" t="s">
        <v>29</v>
      </c>
      <c r="J77" s="28" t="str">
        <f>E21</f>
        <v xml:space="preserve"> </v>
      </c>
      <c r="L77" s="30"/>
    </row>
    <row r="78" spans="2:20" s="1" customFormat="1" ht="13.65" customHeight="1">
      <c r="B78" s="30"/>
      <c r="C78" s="25" t="s">
        <v>27</v>
      </c>
      <c r="F78" s="16" t="str">
        <f>IF(E18="","",E18)</f>
        <v>Vyplň údaj</v>
      </c>
      <c r="I78" s="92" t="s">
        <v>31</v>
      </c>
      <c r="J78" s="28" t="str">
        <f>E24</f>
        <v xml:space="preserve"> </v>
      </c>
      <c r="L78" s="30"/>
    </row>
    <row r="79" spans="2:20" s="1" customFormat="1" ht="10.35" customHeight="1">
      <c r="B79" s="30"/>
      <c r="I79" s="91"/>
      <c r="L79" s="30"/>
    </row>
    <row r="80" spans="2:20" s="10" customFormat="1" ht="29.25" customHeight="1">
      <c r="B80" s="123"/>
      <c r="C80" s="124" t="s">
        <v>140</v>
      </c>
      <c r="D80" s="125" t="s">
        <v>52</v>
      </c>
      <c r="E80" s="125" t="s">
        <v>48</v>
      </c>
      <c r="F80" s="125" t="s">
        <v>49</v>
      </c>
      <c r="G80" s="125" t="s">
        <v>141</v>
      </c>
      <c r="H80" s="125" t="s">
        <v>142</v>
      </c>
      <c r="I80" s="126" t="s">
        <v>143</v>
      </c>
      <c r="J80" s="127" t="s">
        <v>113</v>
      </c>
      <c r="K80" s="128" t="s">
        <v>144</v>
      </c>
      <c r="L80" s="123"/>
      <c r="M80" s="53" t="s">
        <v>1</v>
      </c>
      <c r="N80" s="54" t="s">
        <v>37</v>
      </c>
      <c r="O80" s="54" t="s">
        <v>145</v>
      </c>
      <c r="P80" s="54" t="s">
        <v>146</v>
      </c>
      <c r="Q80" s="54" t="s">
        <v>147</v>
      </c>
      <c r="R80" s="54" t="s">
        <v>148</v>
      </c>
      <c r="S80" s="54" t="s">
        <v>149</v>
      </c>
      <c r="T80" s="55" t="s">
        <v>150</v>
      </c>
    </row>
    <row r="81" spans="2:63" s="1" customFormat="1" ht="22.8" customHeight="1">
      <c r="B81" s="30"/>
      <c r="C81" s="58" t="s">
        <v>151</v>
      </c>
      <c r="I81" s="91"/>
      <c r="J81" s="129">
        <f>BK81</f>
        <v>0</v>
      </c>
      <c r="L81" s="30"/>
      <c r="M81" s="56"/>
      <c r="N81" s="47"/>
      <c r="O81" s="47"/>
      <c r="P81" s="130">
        <f>P82</f>
        <v>0</v>
      </c>
      <c r="Q81" s="47"/>
      <c r="R81" s="130">
        <f>R82</f>
        <v>0</v>
      </c>
      <c r="S81" s="47"/>
      <c r="T81" s="131">
        <f>T82</f>
        <v>0</v>
      </c>
      <c r="AT81" s="16" t="s">
        <v>66</v>
      </c>
      <c r="AU81" s="16" t="s">
        <v>115</v>
      </c>
      <c r="BK81" s="132">
        <f>BK82</f>
        <v>0</v>
      </c>
    </row>
    <row r="82" spans="2:63" s="11" customFormat="1" ht="25.95" customHeight="1">
      <c r="B82" s="133"/>
      <c r="D82" s="134" t="s">
        <v>66</v>
      </c>
      <c r="E82" s="135" t="s">
        <v>505</v>
      </c>
      <c r="F82" s="135" t="s">
        <v>506</v>
      </c>
      <c r="I82" s="136"/>
      <c r="J82" s="137">
        <f>BK82</f>
        <v>0</v>
      </c>
      <c r="L82" s="133"/>
      <c r="M82" s="138"/>
      <c r="N82" s="139"/>
      <c r="O82" s="139"/>
      <c r="P82" s="140">
        <f>P83</f>
        <v>0</v>
      </c>
      <c r="Q82" s="139"/>
      <c r="R82" s="140">
        <f>R83</f>
        <v>0</v>
      </c>
      <c r="S82" s="139"/>
      <c r="T82" s="141">
        <f>T83</f>
        <v>0</v>
      </c>
      <c r="AR82" s="134" t="s">
        <v>77</v>
      </c>
      <c r="AT82" s="142" t="s">
        <v>66</v>
      </c>
      <c r="AU82" s="142" t="s">
        <v>67</v>
      </c>
      <c r="AY82" s="134" t="s">
        <v>154</v>
      </c>
      <c r="BK82" s="143">
        <f>BK83</f>
        <v>0</v>
      </c>
    </row>
    <row r="83" spans="2:63" s="11" customFormat="1" ht="22.8" customHeight="1">
      <c r="B83" s="133"/>
      <c r="D83" s="134" t="s">
        <v>66</v>
      </c>
      <c r="E83" s="144" t="s">
        <v>1006</v>
      </c>
      <c r="F83" s="144" t="s">
        <v>1007</v>
      </c>
      <c r="I83" s="136"/>
      <c r="J83" s="145">
        <f>BK83</f>
        <v>0</v>
      </c>
      <c r="L83" s="133"/>
      <c r="M83" s="201"/>
      <c r="N83" s="202"/>
      <c r="O83" s="202"/>
      <c r="P83" s="203">
        <v>0</v>
      </c>
      <c r="Q83" s="202"/>
      <c r="R83" s="203">
        <v>0</v>
      </c>
      <c r="S83" s="202"/>
      <c r="T83" s="204">
        <v>0</v>
      </c>
      <c r="AR83" s="134" t="s">
        <v>77</v>
      </c>
      <c r="AT83" s="142" t="s">
        <v>66</v>
      </c>
      <c r="AU83" s="142" t="s">
        <v>75</v>
      </c>
      <c r="AY83" s="134" t="s">
        <v>154</v>
      </c>
      <c r="BK83" s="143">
        <v>0</v>
      </c>
    </row>
    <row r="84" spans="2:63" s="1" customFormat="1" ht="6.9" customHeight="1">
      <c r="B84" s="39"/>
      <c r="C84" s="40"/>
      <c r="D84" s="40"/>
      <c r="E84" s="40"/>
      <c r="F84" s="40"/>
      <c r="G84" s="40"/>
      <c r="H84" s="40"/>
      <c r="I84" s="107"/>
      <c r="J84" s="40"/>
      <c r="K84" s="40"/>
      <c r="L84" s="30"/>
    </row>
  </sheetData>
  <autoFilter ref="C80:K83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24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89" customWidth="1"/>
    <col min="10" max="10" width="23.42578125" customWidth="1"/>
    <col min="11" max="11" width="15.425781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5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94</v>
      </c>
    </row>
    <row r="3" spans="2:46" ht="6.9" customHeight="1">
      <c r="B3" s="17"/>
      <c r="C3" s="18"/>
      <c r="D3" s="18"/>
      <c r="E3" s="18"/>
      <c r="F3" s="18"/>
      <c r="G3" s="18"/>
      <c r="H3" s="18"/>
      <c r="I3" s="90"/>
      <c r="J3" s="18"/>
      <c r="K3" s="18"/>
      <c r="L3" s="19"/>
      <c r="AT3" s="16" t="s">
        <v>77</v>
      </c>
    </row>
    <row r="4" spans="2:46" ht="24.9" customHeight="1">
      <c r="B4" s="19"/>
      <c r="D4" s="20" t="s">
        <v>107</v>
      </c>
      <c r="L4" s="19"/>
      <c r="M4" s="21" t="s">
        <v>10</v>
      </c>
      <c r="AT4" s="16" t="s">
        <v>3</v>
      </c>
    </row>
    <row r="5" spans="2:46" ht="6.9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47" t="str">
        <f>'Rekapitulace stavby'!K6</f>
        <v>Hala Klimeška - III. etapa</v>
      </c>
      <c r="F7" s="248"/>
      <c r="G7" s="248"/>
      <c r="H7" s="248"/>
      <c r="L7" s="19"/>
    </row>
    <row r="8" spans="2:46" ht="12" customHeight="1">
      <c r="B8" s="19"/>
      <c r="D8" s="25" t="s">
        <v>108</v>
      </c>
      <c r="L8" s="19"/>
    </row>
    <row r="9" spans="2:46" s="1" customFormat="1" ht="16.5" customHeight="1">
      <c r="B9" s="30"/>
      <c r="E9" s="247" t="s">
        <v>1004</v>
      </c>
      <c r="F9" s="222"/>
      <c r="G9" s="222"/>
      <c r="H9" s="222"/>
      <c r="I9" s="91"/>
      <c r="L9" s="30"/>
    </row>
    <row r="10" spans="2:46" s="1" customFormat="1" ht="12" customHeight="1">
      <c r="B10" s="30"/>
      <c r="D10" s="25" t="s">
        <v>1008</v>
      </c>
      <c r="I10" s="91"/>
      <c r="L10" s="30"/>
    </row>
    <row r="11" spans="2:46" s="1" customFormat="1" ht="36.9" customHeight="1">
      <c r="B11" s="30"/>
      <c r="E11" s="223" t="s">
        <v>1009</v>
      </c>
      <c r="F11" s="222"/>
      <c r="G11" s="222"/>
      <c r="H11" s="222"/>
      <c r="I11" s="91"/>
      <c r="L11" s="30"/>
    </row>
    <row r="12" spans="2:46" s="1" customFormat="1" ht="10.199999999999999">
      <c r="B12" s="30"/>
      <c r="I12" s="91"/>
      <c r="L12" s="30"/>
    </row>
    <row r="13" spans="2:46" s="1" customFormat="1" ht="12" customHeight="1">
      <c r="B13" s="30"/>
      <c r="D13" s="25" t="s">
        <v>18</v>
      </c>
      <c r="F13" s="16" t="s">
        <v>1</v>
      </c>
      <c r="I13" s="92" t="s">
        <v>19</v>
      </c>
      <c r="J13" s="16" t="s">
        <v>1</v>
      </c>
      <c r="L13" s="30"/>
    </row>
    <row r="14" spans="2:46" s="1" customFormat="1" ht="12" customHeight="1">
      <c r="B14" s="30"/>
      <c r="D14" s="25" t="s">
        <v>20</v>
      </c>
      <c r="F14" s="16" t="s">
        <v>21</v>
      </c>
      <c r="I14" s="92" t="s">
        <v>22</v>
      </c>
      <c r="J14" s="46" t="str">
        <f>'Rekapitulace stavby'!AN8</f>
        <v>17. 6. 2018</v>
      </c>
      <c r="L14" s="30"/>
    </row>
    <row r="15" spans="2:46" s="1" customFormat="1" ht="10.8" customHeight="1">
      <c r="B15" s="30"/>
      <c r="I15" s="91"/>
      <c r="L15" s="30"/>
    </row>
    <row r="16" spans="2:46" s="1" customFormat="1" ht="12" customHeight="1">
      <c r="B16" s="30"/>
      <c r="D16" s="25" t="s">
        <v>24</v>
      </c>
      <c r="I16" s="92" t="s">
        <v>25</v>
      </c>
      <c r="J16" s="16" t="str">
        <f>IF('Rekapitulace stavby'!AN10="","",'Rekapitulace stavby'!AN10)</f>
        <v/>
      </c>
      <c r="L16" s="30"/>
    </row>
    <row r="17" spans="2:12" s="1" customFormat="1" ht="18" customHeight="1">
      <c r="B17" s="30"/>
      <c r="E17" s="16" t="str">
        <f>IF('Rekapitulace stavby'!E11="","",'Rekapitulace stavby'!E11)</f>
        <v xml:space="preserve"> </v>
      </c>
      <c r="I17" s="92" t="s">
        <v>26</v>
      </c>
      <c r="J17" s="16" t="str">
        <f>IF('Rekapitulace stavby'!AN11="","",'Rekapitulace stavby'!AN11)</f>
        <v/>
      </c>
      <c r="L17" s="30"/>
    </row>
    <row r="18" spans="2:12" s="1" customFormat="1" ht="6.9" customHeight="1">
      <c r="B18" s="30"/>
      <c r="I18" s="91"/>
      <c r="L18" s="30"/>
    </row>
    <row r="19" spans="2:12" s="1" customFormat="1" ht="12" customHeight="1">
      <c r="B19" s="30"/>
      <c r="D19" s="25" t="s">
        <v>27</v>
      </c>
      <c r="I19" s="92" t="s">
        <v>25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49" t="str">
        <f>'Rekapitulace stavby'!E14</f>
        <v>Vyplň údaj</v>
      </c>
      <c r="F20" s="226"/>
      <c r="G20" s="226"/>
      <c r="H20" s="226"/>
      <c r="I20" s="92" t="s">
        <v>26</v>
      </c>
      <c r="J20" s="26" t="str">
        <f>'Rekapitulace stavby'!AN14</f>
        <v>Vyplň údaj</v>
      </c>
      <c r="L20" s="30"/>
    </row>
    <row r="21" spans="2:12" s="1" customFormat="1" ht="6.9" customHeight="1">
      <c r="B21" s="30"/>
      <c r="I21" s="91"/>
      <c r="L21" s="30"/>
    </row>
    <row r="22" spans="2:12" s="1" customFormat="1" ht="12" customHeight="1">
      <c r="B22" s="30"/>
      <c r="D22" s="25" t="s">
        <v>29</v>
      </c>
      <c r="I22" s="92" t="s">
        <v>25</v>
      </c>
      <c r="J22" s="16" t="str">
        <f>IF('Rekapitulace stavby'!AN16="","",'Rekapitulace stavby'!AN16)</f>
        <v/>
      </c>
      <c r="L22" s="30"/>
    </row>
    <row r="23" spans="2:12" s="1" customFormat="1" ht="18" customHeight="1">
      <c r="B23" s="30"/>
      <c r="E23" s="16" t="str">
        <f>IF('Rekapitulace stavby'!E17="","",'Rekapitulace stavby'!E17)</f>
        <v xml:space="preserve"> </v>
      </c>
      <c r="I23" s="92" t="s">
        <v>26</v>
      </c>
      <c r="J23" s="16" t="str">
        <f>IF('Rekapitulace stavby'!AN17="","",'Rekapitulace stavby'!AN17)</f>
        <v/>
      </c>
      <c r="L23" s="30"/>
    </row>
    <row r="24" spans="2:12" s="1" customFormat="1" ht="6.9" customHeight="1">
      <c r="B24" s="30"/>
      <c r="I24" s="91"/>
      <c r="L24" s="30"/>
    </row>
    <row r="25" spans="2:12" s="1" customFormat="1" ht="12" customHeight="1">
      <c r="B25" s="30"/>
      <c r="D25" s="25" t="s">
        <v>31</v>
      </c>
      <c r="I25" s="92" t="s">
        <v>25</v>
      </c>
      <c r="J25" s="16" t="str">
        <f>IF('Rekapitulace stavby'!AN19="","",'Rekapitulace stavby'!AN19)</f>
        <v/>
      </c>
      <c r="L25" s="30"/>
    </row>
    <row r="26" spans="2:12" s="1" customFormat="1" ht="18" customHeight="1">
      <c r="B26" s="30"/>
      <c r="E26" s="16" t="str">
        <f>IF('Rekapitulace stavby'!E20="","",'Rekapitulace stavby'!E20)</f>
        <v xml:space="preserve"> </v>
      </c>
      <c r="I26" s="92" t="s">
        <v>26</v>
      </c>
      <c r="J26" s="16" t="str">
        <f>IF('Rekapitulace stavby'!AN20="","",'Rekapitulace stavby'!AN20)</f>
        <v/>
      </c>
      <c r="L26" s="30"/>
    </row>
    <row r="27" spans="2:12" s="1" customFormat="1" ht="6.9" customHeight="1">
      <c r="B27" s="30"/>
      <c r="I27" s="91"/>
      <c r="L27" s="30"/>
    </row>
    <row r="28" spans="2:12" s="1" customFormat="1" ht="12" customHeight="1">
      <c r="B28" s="30"/>
      <c r="D28" s="25" t="s">
        <v>32</v>
      </c>
      <c r="I28" s="91"/>
      <c r="L28" s="30"/>
    </row>
    <row r="29" spans="2:12" s="7" customFormat="1" ht="16.5" customHeight="1">
      <c r="B29" s="93"/>
      <c r="E29" s="230" t="s">
        <v>1</v>
      </c>
      <c r="F29" s="230"/>
      <c r="G29" s="230"/>
      <c r="H29" s="230"/>
      <c r="I29" s="94"/>
      <c r="L29" s="93"/>
    </row>
    <row r="30" spans="2:12" s="1" customFormat="1" ht="6.9" customHeight="1">
      <c r="B30" s="30"/>
      <c r="I30" s="91"/>
      <c r="L30" s="30"/>
    </row>
    <row r="31" spans="2:12" s="1" customFormat="1" ht="6.9" customHeight="1">
      <c r="B31" s="30"/>
      <c r="D31" s="47"/>
      <c r="E31" s="47"/>
      <c r="F31" s="47"/>
      <c r="G31" s="47"/>
      <c r="H31" s="47"/>
      <c r="I31" s="95"/>
      <c r="J31" s="47"/>
      <c r="K31" s="47"/>
      <c r="L31" s="30"/>
    </row>
    <row r="32" spans="2:12" s="1" customFormat="1" ht="25.35" customHeight="1">
      <c r="B32" s="30"/>
      <c r="D32" s="96" t="s">
        <v>33</v>
      </c>
      <c r="I32" s="91"/>
      <c r="J32" s="60">
        <f>ROUND(J91, 2)</f>
        <v>0</v>
      </c>
      <c r="L32" s="30"/>
    </row>
    <row r="33" spans="2:12" s="1" customFormat="1" ht="6.9" customHeight="1">
      <c r="B33" s="30"/>
      <c r="D33" s="47"/>
      <c r="E33" s="47"/>
      <c r="F33" s="47"/>
      <c r="G33" s="47"/>
      <c r="H33" s="47"/>
      <c r="I33" s="95"/>
      <c r="J33" s="47"/>
      <c r="K33" s="47"/>
      <c r="L33" s="30"/>
    </row>
    <row r="34" spans="2:12" s="1" customFormat="1" ht="14.4" customHeight="1">
      <c r="B34" s="30"/>
      <c r="F34" s="33" t="s">
        <v>35</v>
      </c>
      <c r="I34" s="97" t="s">
        <v>34</v>
      </c>
      <c r="J34" s="33" t="s">
        <v>36</v>
      </c>
      <c r="L34" s="30"/>
    </row>
    <row r="35" spans="2:12" s="1" customFormat="1" ht="14.4" customHeight="1">
      <c r="B35" s="30"/>
      <c r="D35" s="25" t="s">
        <v>37</v>
      </c>
      <c r="E35" s="25" t="s">
        <v>38</v>
      </c>
      <c r="F35" s="98">
        <f>ROUND((SUM(BE91:BE123)),  2)</f>
        <v>0</v>
      </c>
      <c r="I35" s="99">
        <v>0.21</v>
      </c>
      <c r="J35" s="98">
        <f>ROUND(((SUM(BE91:BE123))*I35),  2)</f>
        <v>0</v>
      </c>
      <c r="L35" s="30"/>
    </row>
    <row r="36" spans="2:12" s="1" customFormat="1" ht="14.4" customHeight="1">
      <c r="B36" s="30"/>
      <c r="E36" s="25" t="s">
        <v>39</v>
      </c>
      <c r="F36" s="98">
        <f>ROUND((SUM(BF91:BF123)),  2)</f>
        <v>0</v>
      </c>
      <c r="I36" s="99">
        <v>0.15</v>
      </c>
      <c r="J36" s="98">
        <f>ROUND(((SUM(BF91:BF123))*I36),  2)</f>
        <v>0</v>
      </c>
      <c r="L36" s="30"/>
    </row>
    <row r="37" spans="2:12" s="1" customFormat="1" ht="14.4" hidden="1" customHeight="1">
      <c r="B37" s="30"/>
      <c r="E37" s="25" t="s">
        <v>40</v>
      </c>
      <c r="F37" s="98">
        <f>ROUND((SUM(BG91:BG123)),  2)</f>
        <v>0</v>
      </c>
      <c r="I37" s="99">
        <v>0.21</v>
      </c>
      <c r="J37" s="98">
        <f>0</f>
        <v>0</v>
      </c>
      <c r="L37" s="30"/>
    </row>
    <row r="38" spans="2:12" s="1" customFormat="1" ht="14.4" hidden="1" customHeight="1">
      <c r="B38" s="30"/>
      <c r="E38" s="25" t="s">
        <v>41</v>
      </c>
      <c r="F38" s="98">
        <f>ROUND((SUM(BH91:BH123)),  2)</f>
        <v>0</v>
      </c>
      <c r="I38" s="99">
        <v>0.15</v>
      </c>
      <c r="J38" s="98">
        <f>0</f>
        <v>0</v>
      </c>
      <c r="L38" s="30"/>
    </row>
    <row r="39" spans="2:12" s="1" customFormat="1" ht="14.4" hidden="1" customHeight="1">
      <c r="B39" s="30"/>
      <c r="E39" s="25" t="s">
        <v>42</v>
      </c>
      <c r="F39" s="98">
        <f>ROUND((SUM(BI91:BI123)),  2)</f>
        <v>0</v>
      </c>
      <c r="I39" s="99">
        <v>0</v>
      </c>
      <c r="J39" s="98">
        <f>0</f>
        <v>0</v>
      </c>
      <c r="L39" s="30"/>
    </row>
    <row r="40" spans="2:12" s="1" customFormat="1" ht="6.9" customHeight="1">
      <c r="B40" s="30"/>
      <c r="I40" s="91"/>
      <c r="L40" s="30"/>
    </row>
    <row r="41" spans="2:12" s="1" customFormat="1" ht="25.35" customHeight="1">
      <c r="B41" s="30"/>
      <c r="C41" s="100"/>
      <c r="D41" s="101" t="s">
        <v>43</v>
      </c>
      <c r="E41" s="51"/>
      <c r="F41" s="51"/>
      <c r="G41" s="102" t="s">
        <v>44</v>
      </c>
      <c r="H41" s="103" t="s">
        <v>45</v>
      </c>
      <c r="I41" s="104"/>
      <c r="J41" s="105">
        <f>SUM(J32:J39)</f>
        <v>0</v>
      </c>
      <c r="K41" s="106"/>
      <c r="L41" s="30"/>
    </row>
    <row r="42" spans="2:12" s="1" customFormat="1" ht="14.4" customHeight="1">
      <c r="B42" s="39"/>
      <c r="C42" s="40"/>
      <c r="D42" s="40"/>
      <c r="E42" s="40"/>
      <c r="F42" s="40"/>
      <c r="G42" s="40"/>
      <c r="H42" s="40"/>
      <c r="I42" s="107"/>
      <c r="J42" s="40"/>
      <c r="K42" s="40"/>
      <c r="L42" s="30"/>
    </row>
    <row r="46" spans="2:12" s="1" customFormat="1" ht="6.9" customHeight="1">
      <c r="B46" s="41"/>
      <c r="C46" s="42"/>
      <c r="D46" s="42"/>
      <c r="E46" s="42"/>
      <c r="F46" s="42"/>
      <c r="G46" s="42"/>
      <c r="H46" s="42"/>
      <c r="I46" s="108"/>
      <c r="J46" s="42"/>
      <c r="K46" s="42"/>
      <c r="L46" s="30"/>
    </row>
    <row r="47" spans="2:12" s="1" customFormat="1" ht="24.9" customHeight="1">
      <c r="B47" s="30"/>
      <c r="C47" s="20" t="s">
        <v>111</v>
      </c>
      <c r="I47" s="91"/>
      <c r="L47" s="30"/>
    </row>
    <row r="48" spans="2:12" s="1" customFormat="1" ht="6.9" customHeight="1">
      <c r="B48" s="30"/>
      <c r="I48" s="91"/>
      <c r="L48" s="30"/>
    </row>
    <row r="49" spans="2:47" s="1" customFormat="1" ht="12" customHeight="1">
      <c r="B49" s="30"/>
      <c r="C49" s="25" t="s">
        <v>16</v>
      </c>
      <c r="I49" s="91"/>
      <c r="L49" s="30"/>
    </row>
    <row r="50" spans="2:47" s="1" customFormat="1" ht="16.5" customHeight="1">
      <c r="B50" s="30"/>
      <c r="E50" s="247" t="str">
        <f>E7</f>
        <v>Hala Klimeška - III. etapa</v>
      </c>
      <c r="F50" s="248"/>
      <c r="G50" s="248"/>
      <c r="H50" s="248"/>
      <c r="I50" s="91"/>
      <c r="L50" s="30"/>
    </row>
    <row r="51" spans="2:47" ht="12" customHeight="1">
      <c r="B51" s="19"/>
      <c r="C51" s="25" t="s">
        <v>108</v>
      </c>
      <c r="L51" s="19"/>
    </row>
    <row r="52" spans="2:47" s="1" customFormat="1" ht="16.5" customHeight="1">
      <c r="B52" s="30"/>
      <c r="E52" s="247" t="s">
        <v>1004</v>
      </c>
      <c r="F52" s="222"/>
      <c r="G52" s="222"/>
      <c r="H52" s="222"/>
      <c r="I52" s="91"/>
      <c r="L52" s="30"/>
    </row>
    <row r="53" spans="2:47" s="1" customFormat="1" ht="12" customHeight="1">
      <c r="B53" s="30"/>
      <c r="C53" s="25" t="s">
        <v>1008</v>
      </c>
      <c r="I53" s="91"/>
      <c r="L53" s="30"/>
    </row>
    <row r="54" spans="2:47" s="1" customFormat="1" ht="16.5" customHeight="1">
      <c r="B54" s="30"/>
      <c r="E54" s="223" t="str">
        <f>E11</f>
        <v>D08a - EPS</v>
      </c>
      <c r="F54" s="222"/>
      <c r="G54" s="222"/>
      <c r="H54" s="222"/>
      <c r="I54" s="91"/>
      <c r="L54" s="30"/>
    </row>
    <row r="55" spans="2:47" s="1" customFormat="1" ht="6.9" customHeight="1">
      <c r="B55" s="30"/>
      <c r="I55" s="91"/>
      <c r="L55" s="30"/>
    </row>
    <row r="56" spans="2:47" s="1" customFormat="1" ht="12" customHeight="1">
      <c r="B56" s="30"/>
      <c r="C56" s="25" t="s">
        <v>20</v>
      </c>
      <c r="F56" s="16" t="str">
        <f>F14</f>
        <v xml:space="preserve"> </v>
      </c>
      <c r="I56" s="92" t="s">
        <v>22</v>
      </c>
      <c r="J56" s="46" t="str">
        <f>IF(J14="","",J14)</f>
        <v>17. 6. 2018</v>
      </c>
      <c r="L56" s="30"/>
    </row>
    <row r="57" spans="2:47" s="1" customFormat="1" ht="6.9" customHeight="1">
      <c r="B57" s="30"/>
      <c r="I57" s="91"/>
      <c r="L57" s="30"/>
    </row>
    <row r="58" spans="2:47" s="1" customFormat="1" ht="13.65" customHeight="1">
      <c r="B58" s="30"/>
      <c r="C58" s="25" t="s">
        <v>24</v>
      </c>
      <c r="F58" s="16" t="str">
        <f>E17</f>
        <v xml:space="preserve"> </v>
      </c>
      <c r="I58" s="92" t="s">
        <v>29</v>
      </c>
      <c r="J58" s="28" t="str">
        <f>E23</f>
        <v xml:space="preserve"> </v>
      </c>
      <c r="L58" s="30"/>
    </row>
    <row r="59" spans="2:47" s="1" customFormat="1" ht="13.65" customHeight="1">
      <c r="B59" s="30"/>
      <c r="C59" s="25" t="s">
        <v>27</v>
      </c>
      <c r="F59" s="16" t="str">
        <f>IF(E20="","",E20)</f>
        <v>Vyplň údaj</v>
      </c>
      <c r="I59" s="92" t="s">
        <v>31</v>
      </c>
      <c r="J59" s="28" t="str">
        <f>E26</f>
        <v xml:space="preserve"> </v>
      </c>
      <c r="L59" s="30"/>
    </row>
    <row r="60" spans="2:47" s="1" customFormat="1" ht="10.35" customHeight="1">
      <c r="B60" s="30"/>
      <c r="I60" s="91"/>
      <c r="L60" s="30"/>
    </row>
    <row r="61" spans="2:47" s="1" customFormat="1" ht="29.25" customHeight="1">
      <c r="B61" s="30"/>
      <c r="C61" s="109" t="s">
        <v>112</v>
      </c>
      <c r="D61" s="100"/>
      <c r="E61" s="100"/>
      <c r="F61" s="100"/>
      <c r="G61" s="100"/>
      <c r="H61" s="100"/>
      <c r="I61" s="110"/>
      <c r="J61" s="111" t="s">
        <v>113</v>
      </c>
      <c r="K61" s="100"/>
      <c r="L61" s="30"/>
    </row>
    <row r="62" spans="2:47" s="1" customFormat="1" ht="10.35" customHeight="1">
      <c r="B62" s="30"/>
      <c r="I62" s="91"/>
      <c r="L62" s="30"/>
    </row>
    <row r="63" spans="2:47" s="1" customFormat="1" ht="22.8" customHeight="1">
      <c r="B63" s="30"/>
      <c r="C63" s="112" t="s">
        <v>114</v>
      </c>
      <c r="I63" s="91"/>
      <c r="J63" s="60">
        <f>J91</f>
        <v>0</v>
      </c>
      <c r="L63" s="30"/>
      <c r="AU63" s="16" t="s">
        <v>115</v>
      </c>
    </row>
    <row r="64" spans="2:47" s="8" customFormat="1" ht="24.9" customHeight="1">
      <c r="B64" s="113"/>
      <c r="D64" s="114" t="s">
        <v>1010</v>
      </c>
      <c r="E64" s="115"/>
      <c r="F64" s="115"/>
      <c r="G64" s="115"/>
      <c r="H64" s="115"/>
      <c r="I64" s="116"/>
      <c r="J64" s="117">
        <f>J92</f>
        <v>0</v>
      </c>
      <c r="L64" s="113"/>
    </row>
    <row r="65" spans="2:12" s="8" customFormat="1" ht="24.9" customHeight="1">
      <c r="B65" s="113"/>
      <c r="D65" s="114" t="s">
        <v>1011</v>
      </c>
      <c r="E65" s="115"/>
      <c r="F65" s="115"/>
      <c r="G65" s="115"/>
      <c r="H65" s="115"/>
      <c r="I65" s="116"/>
      <c r="J65" s="117">
        <f>J95</f>
        <v>0</v>
      </c>
      <c r="L65" s="113"/>
    </row>
    <row r="66" spans="2:12" s="8" customFormat="1" ht="24.9" customHeight="1">
      <c r="B66" s="113"/>
      <c r="D66" s="114" t="s">
        <v>1012</v>
      </c>
      <c r="E66" s="115"/>
      <c r="F66" s="115"/>
      <c r="G66" s="115"/>
      <c r="H66" s="115"/>
      <c r="I66" s="116"/>
      <c r="J66" s="117">
        <f>J96</f>
        <v>0</v>
      </c>
      <c r="L66" s="113"/>
    </row>
    <row r="67" spans="2:12" s="8" customFormat="1" ht="24.9" customHeight="1">
      <c r="B67" s="113"/>
      <c r="D67" s="114" t="s">
        <v>1013</v>
      </c>
      <c r="E67" s="115"/>
      <c r="F67" s="115"/>
      <c r="G67" s="115"/>
      <c r="H67" s="115"/>
      <c r="I67" s="116"/>
      <c r="J67" s="117">
        <f>J103</f>
        <v>0</v>
      </c>
      <c r="L67" s="113"/>
    </row>
    <row r="68" spans="2:12" s="8" customFormat="1" ht="24.9" customHeight="1">
      <c r="B68" s="113"/>
      <c r="D68" s="114" t="s">
        <v>1014</v>
      </c>
      <c r="E68" s="115"/>
      <c r="F68" s="115"/>
      <c r="G68" s="115"/>
      <c r="H68" s="115"/>
      <c r="I68" s="116"/>
      <c r="J68" s="117">
        <f>J104</f>
        <v>0</v>
      </c>
      <c r="L68" s="113"/>
    </row>
    <row r="69" spans="2:12" s="8" customFormat="1" ht="24.9" customHeight="1">
      <c r="B69" s="113"/>
      <c r="D69" s="114" t="s">
        <v>1015</v>
      </c>
      <c r="E69" s="115"/>
      <c r="F69" s="115"/>
      <c r="G69" s="115"/>
      <c r="H69" s="115"/>
      <c r="I69" s="116"/>
      <c r="J69" s="117">
        <f>J115</f>
        <v>0</v>
      </c>
      <c r="L69" s="113"/>
    </row>
    <row r="70" spans="2:12" s="1" customFormat="1" ht="21.75" customHeight="1">
      <c r="B70" s="30"/>
      <c r="I70" s="91"/>
      <c r="L70" s="30"/>
    </row>
    <row r="71" spans="2:12" s="1" customFormat="1" ht="6.9" customHeight="1">
      <c r="B71" s="39"/>
      <c r="C71" s="40"/>
      <c r="D71" s="40"/>
      <c r="E71" s="40"/>
      <c r="F71" s="40"/>
      <c r="G71" s="40"/>
      <c r="H71" s="40"/>
      <c r="I71" s="107"/>
      <c r="J71" s="40"/>
      <c r="K71" s="40"/>
      <c r="L71" s="30"/>
    </row>
    <row r="75" spans="2:12" s="1" customFormat="1" ht="6.9" customHeight="1">
      <c r="B75" s="41"/>
      <c r="C75" s="42"/>
      <c r="D75" s="42"/>
      <c r="E75" s="42"/>
      <c r="F75" s="42"/>
      <c r="G75" s="42"/>
      <c r="H75" s="42"/>
      <c r="I75" s="108"/>
      <c r="J75" s="42"/>
      <c r="K75" s="42"/>
      <c r="L75" s="30"/>
    </row>
    <row r="76" spans="2:12" s="1" customFormat="1" ht="24.9" customHeight="1">
      <c r="B76" s="30"/>
      <c r="C76" s="20" t="s">
        <v>139</v>
      </c>
      <c r="I76" s="91"/>
      <c r="L76" s="30"/>
    </row>
    <row r="77" spans="2:12" s="1" customFormat="1" ht="6.9" customHeight="1">
      <c r="B77" s="30"/>
      <c r="I77" s="91"/>
      <c r="L77" s="30"/>
    </row>
    <row r="78" spans="2:12" s="1" customFormat="1" ht="12" customHeight="1">
      <c r="B78" s="30"/>
      <c r="C78" s="25" t="s">
        <v>16</v>
      </c>
      <c r="I78" s="91"/>
      <c r="L78" s="30"/>
    </row>
    <row r="79" spans="2:12" s="1" customFormat="1" ht="16.5" customHeight="1">
      <c r="B79" s="30"/>
      <c r="E79" s="247" t="str">
        <f>E7</f>
        <v>Hala Klimeška - III. etapa</v>
      </c>
      <c r="F79" s="248"/>
      <c r="G79" s="248"/>
      <c r="H79" s="248"/>
      <c r="I79" s="91"/>
      <c r="L79" s="30"/>
    </row>
    <row r="80" spans="2:12" ht="12" customHeight="1">
      <c r="B80" s="19"/>
      <c r="C80" s="25" t="s">
        <v>108</v>
      </c>
      <c r="L80" s="19"/>
    </row>
    <row r="81" spans="2:65" s="1" customFormat="1" ht="16.5" customHeight="1">
      <c r="B81" s="30"/>
      <c r="E81" s="247" t="s">
        <v>1004</v>
      </c>
      <c r="F81" s="222"/>
      <c r="G81" s="222"/>
      <c r="H81" s="222"/>
      <c r="I81" s="91"/>
      <c r="L81" s="30"/>
    </row>
    <row r="82" spans="2:65" s="1" customFormat="1" ht="12" customHeight="1">
      <c r="B82" s="30"/>
      <c r="C82" s="25" t="s">
        <v>1008</v>
      </c>
      <c r="I82" s="91"/>
      <c r="L82" s="30"/>
    </row>
    <row r="83" spans="2:65" s="1" customFormat="1" ht="16.5" customHeight="1">
      <c r="B83" s="30"/>
      <c r="E83" s="223" t="str">
        <f>E11</f>
        <v>D08a - EPS</v>
      </c>
      <c r="F83" s="222"/>
      <c r="G83" s="222"/>
      <c r="H83" s="222"/>
      <c r="I83" s="91"/>
      <c r="L83" s="30"/>
    </row>
    <row r="84" spans="2:65" s="1" customFormat="1" ht="6.9" customHeight="1">
      <c r="B84" s="30"/>
      <c r="I84" s="91"/>
      <c r="L84" s="30"/>
    </row>
    <row r="85" spans="2:65" s="1" customFormat="1" ht="12" customHeight="1">
      <c r="B85" s="30"/>
      <c r="C85" s="25" t="s">
        <v>20</v>
      </c>
      <c r="F85" s="16" t="str">
        <f>F14</f>
        <v xml:space="preserve"> </v>
      </c>
      <c r="I85" s="92" t="s">
        <v>22</v>
      </c>
      <c r="J85" s="46" t="str">
        <f>IF(J14="","",J14)</f>
        <v>17. 6. 2018</v>
      </c>
      <c r="L85" s="30"/>
    </row>
    <row r="86" spans="2:65" s="1" customFormat="1" ht="6.9" customHeight="1">
      <c r="B86" s="30"/>
      <c r="I86" s="91"/>
      <c r="L86" s="30"/>
    </row>
    <row r="87" spans="2:65" s="1" customFormat="1" ht="13.65" customHeight="1">
      <c r="B87" s="30"/>
      <c r="C87" s="25" t="s">
        <v>24</v>
      </c>
      <c r="F87" s="16" t="str">
        <f>E17</f>
        <v xml:space="preserve"> </v>
      </c>
      <c r="I87" s="92" t="s">
        <v>29</v>
      </c>
      <c r="J87" s="28" t="str">
        <f>E23</f>
        <v xml:space="preserve"> </v>
      </c>
      <c r="L87" s="30"/>
    </row>
    <row r="88" spans="2:65" s="1" customFormat="1" ht="13.65" customHeight="1">
      <c r="B88" s="30"/>
      <c r="C88" s="25" t="s">
        <v>27</v>
      </c>
      <c r="F88" s="16" t="str">
        <f>IF(E20="","",E20)</f>
        <v>Vyplň údaj</v>
      </c>
      <c r="I88" s="92" t="s">
        <v>31</v>
      </c>
      <c r="J88" s="28" t="str">
        <f>E26</f>
        <v xml:space="preserve"> </v>
      </c>
      <c r="L88" s="30"/>
    </row>
    <row r="89" spans="2:65" s="1" customFormat="1" ht="10.35" customHeight="1">
      <c r="B89" s="30"/>
      <c r="I89" s="91"/>
      <c r="L89" s="30"/>
    </row>
    <row r="90" spans="2:65" s="10" customFormat="1" ht="29.25" customHeight="1">
      <c r="B90" s="123"/>
      <c r="C90" s="124" t="s">
        <v>140</v>
      </c>
      <c r="D90" s="125" t="s">
        <v>52</v>
      </c>
      <c r="E90" s="125" t="s">
        <v>48</v>
      </c>
      <c r="F90" s="125" t="s">
        <v>49</v>
      </c>
      <c r="G90" s="125" t="s">
        <v>141</v>
      </c>
      <c r="H90" s="125" t="s">
        <v>142</v>
      </c>
      <c r="I90" s="126" t="s">
        <v>143</v>
      </c>
      <c r="J90" s="127" t="s">
        <v>113</v>
      </c>
      <c r="K90" s="128" t="s">
        <v>144</v>
      </c>
      <c r="L90" s="123"/>
      <c r="M90" s="53" t="s">
        <v>1</v>
      </c>
      <c r="N90" s="54" t="s">
        <v>37</v>
      </c>
      <c r="O90" s="54" t="s">
        <v>145</v>
      </c>
      <c r="P90" s="54" t="s">
        <v>146</v>
      </c>
      <c r="Q90" s="54" t="s">
        <v>147</v>
      </c>
      <c r="R90" s="54" t="s">
        <v>148</v>
      </c>
      <c r="S90" s="54" t="s">
        <v>149</v>
      </c>
      <c r="T90" s="55" t="s">
        <v>150</v>
      </c>
    </row>
    <row r="91" spans="2:65" s="1" customFormat="1" ht="22.8" customHeight="1">
      <c r="B91" s="30"/>
      <c r="C91" s="58" t="s">
        <v>151</v>
      </c>
      <c r="I91" s="91"/>
      <c r="J91" s="129">
        <f>BK91</f>
        <v>0</v>
      </c>
      <c r="L91" s="30"/>
      <c r="M91" s="56"/>
      <c r="N91" s="47"/>
      <c r="O91" s="47"/>
      <c r="P91" s="130">
        <f>P92+P95+P96+P103+P104+P115</f>
        <v>0</v>
      </c>
      <c r="Q91" s="47"/>
      <c r="R91" s="130">
        <f>R92+R95+R96+R103+R104+R115</f>
        <v>0</v>
      </c>
      <c r="S91" s="47"/>
      <c r="T91" s="131">
        <f>T92+T95+T96+T103+T104+T115</f>
        <v>0</v>
      </c>
      <c r="AT91" s="16" t="s">
        <v>66</v>
      </c>
      <c r="AU91" s="16" t="s">
        <v>115</v>
      </c>
      <c r="BK91" s="132">
        <f>BK92+BK95+BK96+BK103+BK104+BK115</f>
        <v>0</v>
      </c>
    </row>
    <row r="92" spans="2:65" s="11" customFormat="1" ht="25.95" customHeight="1">
      <c r="B92" s="133"/>
      <c r="D92" s="134" t="s">
        <v>66</v>
      </c>
      <c r="E92" s="135" t="s">
        <v>1016</v>
      </c>
      <c r="F92" s="135" t="s">
        <v>1017</v>
      </c>
      <c r="I92" s="136"/>
      <c r="J92" s="137">
        <f>BK92</f>
        <v>0</v>
      </c>
      <c r="L92" s="133"/>
      <c r="M92" s="138"/>
      <c r="N92" s="139"/>
      <c r="O92" s="139"/>
      <c r="P92" s="140">
        <f>SUM(P93:P94)</f>
        <v>0</v>
      </c>
      <c r="Q92" s="139"/>
      <c r="R92" s="140">
        <f>SUM(R93:R94)</f>
        <v>0</v>
      </c>
      <c r="S92" s="139"/>
      <c r="T92" s="141">
        <f>SUM(T93:T94)</f>
        <v>0</v>
      </c>
      <c r="AR92" s="134" t="s">
        <v>75</v>
      </c>
      <c r="AT92" s="142" t="s">
        <v>66</v>
      </c>
      <c r="AU92" s="142" t="s">
        <v>67</v>
      </c>
      <c r="AY92" s="134" t="s">
        <v>154</v>
      </c>
      <c r="BK92" s="143">
        <f>SUM(BK93:BK94)</f>
        <v>0</v>
      </c>
    </row>
    <row r="93" spans="2:65" s="1" customFormat="1" ht="16.5" customHeight="1">
      <c r="B93" s="146"/>
      <c r="C93" s="147" t="s">
        <v>67</v>
      </c>
      <c r="D93" s="147" t="s">
        <v>156</v>
      </c>
      <c r="E93" s="148" t="s">
        <v>1018</v>
      </c>
      <c r="F93" s="149" t="s">
        <v>1019</v>
      </c>
      <c r="G93" s="150" t="s">
        <v>822</v>
      </c>
      <c r="H93" s="151">
        <v>1</v>
      </c>
      <c r="I93" s="152"/>
      <c r="J93" s="153">
        <f>ROUND(I93*H93,2)</f>
        <v>0</v>
      </c>
      <c r="K93" s="149" t="s">
        <v>1</v>
      </c>
      <c r="L93" s="30"/>
      <c r="M93" s="154" t="s">
        <v>1</v>
      </c>
      <c r="N93" s="155" t="s">
        <v>38</v>
      </c>
      <c r="O93" s="49"/>
      <c r="P93" s="156">
        <f>O93*H93</f>
        <v>0</v>
      </c>
      <c r="Q93" s="156">
        <v>0</v>
      </c>
      <c r="R93" s="156">
        <f>Q93*H93</f>
        <v>0</v>
      </c>
      <c r="S93" s="156">
        <v>0</v>
      </c>
      <c r="T93" s="157">
        <f>S93*H93</f>
        <v>0</v>
      </c>
      <c r="AR93" s="16" t="s">
        <v>161</v>
      </c>
      <c r="AT93" s="16" t="s">
        <v>156</v>
      </c>
      <c r="AU93" s="16" t="s">
        <v>75</v>
      </c>
      <c r="AY93" s="16" t="s">
        <v>154</v>
      </c>
      <c r="BE93" s="158">
        <f>IF(N93="základní",J93,0)</f>
        <v>0</v>
      </c>
      <c r="BF93" s="158">
        <f>IF(N93="snížená",J93,0)</f>
        <v>0</v>
      </c>
      <c r="BG93" s="158">
        <f>IF(N93="zákl. přenesená",J93,0)</f>
        <v>0</v>
      </c>
      <c r="BH93" s="158">
        <f>IF(N93="sníž. přenesená",J93,0)</f>
        <v>0</v>
      </c>
      <c r="BI93" s="158">
        <f>IF(N93="nulová",J93,0)</f>
        <v>0</v>
      </c>
      <c r="BJ93" s="16" t="s">
        <v>75</v>
      </c>
      <c r="BK93" s="158">
        <f>ROUND(I93*H93,2)</f>
        <v>0</v>
      </c>
      <c r="BL93" s="16" t="s">
        <v>161</v>
      </c>
      <c r="BM93" s="16" t="s">
        <v>223</v>
      </c>
    </row>
    <row r="94" spans="2:65" s="1" customFormat="1" ht="16.5" customHeight="1">
      <c r="B94" s="146"/>
      <c r="C94" s="147" t="s">
        <v>67</v>
      </c>
      <c r="D94" s="147" t="s">
        <v>156</v>
      </c>
      <c r="E94" s="148" t="s">
        <v>1020</v>
      </c>
      <c r="F94" s="149" t="s">
        <v>1021</v>
      </c>
      <c r="G94" s="150" t="s">
        <v>822</v>
      </c>
      <c r="H94" s="151">
        <v>1</v>
      </c>
      <c r="I94" s="152"/>
      <c r="J94" s="153">
        <f>ROUND(I94*H94,2)</f>
        <v>0</v>
      </c>
      <c r="K94" s="149" t="s">
        <v>1</v>
      </c>
      <c r="L94" s="30"/>
      <c r="M94" s="154" t="s">
        <v>1</v>
      </c>
      <c r="N94" s="155" t="s">
        <v>38</v>
      </c>
      <c r="O94" s="49"/>
      <c r="P94" s="156">
        <f>O94*H94</f>
        <v>0</v>
      </c>
      <c r="Q94" s="156">
        <v>0</v>
      </c>
      <c r="R94" s="156">
        <f>Q94*H94</f>
        <v>0</v>
      </c>
      <c r="S94" s="156">
        <v>0</v>
      </c>
      <c r="T94" s="157">
        <f>S94*H94</f>
        <v>0</v>
      </c>
      <c r="AR94" s="16" t="s">
        <v>161</v>
      </c>
      <c r="AT94" s="16" t="s">
        <v>156</v>
      </c>
      <c r="AU94" s="16" t="s">
        <v>75</v>
      </c>
      <c r="AY94" s="16" t="s">
        <v>154</v>
      </c>
      <c r="BE94" s="158">
        <f>IF(N94="základní",J94,0)</f>
        <v>0</v>
      </c>
      <c r="BF94" s="158">
        <f>IF(N94="snížená",J94,0)</f>
        <v>0</v>
      </c>
      <c r="BG94" s="158">
        <f>IF(N94="zákl. přenesená",J94,0)</f>
        <v>0</v>
      </c>
      <c r="BH94" s="158">
        <f>IF(N94="sníž. přenesená",J94,0)</f>
        <v>0</v>
      </c>
      <c r="BI94" s="158">
        <f>IF(N94="nulová",J94,0)</f>
        <v>0</v>
      </c>
      <c r="BJ94" s="16" t="s">
        <v>75</v>
      </c>
      <c r="BK94" s="158">
        <f>ROUND(I94*H94,2)</f>
        <v>0</v>
      </c>
      <c r="BL94" s="16" t="s">
        <v>161</v>
      </c>
      <c r="BM94" s="16" t="s">
        <v>249</v>
      </c>
    </row>
    <row r="95" spans="2:65" s="11" customFormat="1" ht="25.95" customHeight="1">
      <c r="B95" s="133"/>
      <c r="D95" s="134" t="s">
        <v>66</v>
      </c>
      <c r="E95" s="135" t="s">
        <v>1022</v>
      </c>
      <c r="F95" s="135" t="s">
        <v>1023</v>
      </c>
      <c r="I95" s="136"/>
      <c r="J95" s="137">
        <f>BK95</f>
        <v>0</v>
      </c>
      <c r="L95" s="133"/>
      <c r="M95" s="138"/>
      <c r="N95" s="139"/>
      <c r="O95" s="139"/>
      <c r="P95" s="140">
        <v>0</v>
      </c>
      <c r="Q95" s="139"/>
      <c r="R95" s="140">
        <v>0</v>
      </c>
      <c r="S95" s="139"/>
      <c r="T95" s="141">
        <v>0</v>
      </c>
      <c r="AR95" s="134" t="s">
        <v>75</v>
      </c>
      <c r="AT95" s="142" t="s">
        <v>66</v>
      </c>
      <c r="AU95" s="142" t="s">
        <v>67</v>
      </c>
      <c r="AY95" s="134" t="s">
        <v>154</v>
      </c>
      <c r="BK95" s="143">
        <v>0</v>
      </c>
    </row>
    <row r="96" spans="2:65" s="11" customFormat="1" ht="25.95" customHeight="1">
      <c r="B96" s="133"/>
      <c r="D96" s="134" t="s">
        <v>66</v>
      </c>
      <c r="E96" s="135" t="s">
        <v>1024</v>
      </c>
      <c r="F96" s="135" t="s">
        <v>1025</v>
      </c>
      <c r="I96" s="136"/>
      <c r="J96" s="137">
        <f>BK96</f>
        <v>0</v>
      </c>
      <c r="L96" s="133"/>
      <c r="M96" s="138"/>
      <c r="N96" s="139"/>
      <c r="O96" s="139"/>
      <c r="P96" s="140">
        <f>SUM(P97:P102)</f>
        <v>0</v>
      </c>
      <c r="Q96" s="139"/>
      <c r="R96" s="140">
        <f>SUM(R97:R102)</f>
        <v>0</v>
      </c>
      <c r="S96" s="139"/>
      <c r="T96" s="141">
        <f>SUM(T97:T102)</f>
        <v>0</v>
      </c>
      <c r="AR96" s="134" t="s">
        <v>75</v>
      </c>
      <c r="AT96" s="142" t="s">
        <v>66</v>
      </c>
      <c r="AU96" s="142" t="s">
        <v>67</v>
      </c>
      <c r="AY96" s="134" t="s">
        <v>154</v>
      </c>
      <c r="BK96" s="143">
        <f>SUM(BK97:BK102)</f>
        <v>0</v>
      </c>
    </row>
    <row r="97" spans="2:65" s="1" customFormat="1" ht="16.5" customHeight="1">
      <c r="B97" s="146"/>
      <c r="C97" s="147" t="s">
        <v>67</v>
      </c>
      <c r="D97" s="147" t="s">
        <v>156</v>
      </c>
      <c r="E97" s="148" t="s">
        <v>1026</v>
      </c>
      <c r="F97" s="149" t="s">
        <v>1027</v>
      </c>
      <c r="G97" s="150" t="s">
        <v>822</v>
      </c>
      <c r="H97" s="151">
        <v>1</v>
      </c>
      <c r="I97" s="152"/>
      <c r="J97" s="153">
        <f t="shared" ref="J97:J102" si="0">ROUND(I97*H97,2)</f>
        <v>0</v>
      </c>
      <c r="K97" s="149" t="s">
        <v>1</v>
      </c>
      <c r="L97" s="30"/>
      <c r="M97" s="154" t="s">
        <v>1</v>
      </c>
      <c r="N97" s="155" t="s">
        <v>38</v>
      </c>
      <c r="O97" s="49"/>
      <c r="P97" s="156">
        <f t="shared" ref="P97:P102" si="1">O97*H97</f>
        <v>0</v>
      </c>
      <c r="Q97" s="156">
        <v>0</v>
      </c>
      <c r="R97" s="156">
        <f t="shared" ref="R97:R102" si="2">Q97*H97</f>
        <v>0</v>
      </c>
      <c r="S97" s="156">
        <v>0</v>
      </c>
      <c r="T97" s="157">
        <f t="shared" ref="T97:T102" si="3">S97*H97</f>
        <v>0</v>
      </c>
      <c r="AR97" s="16" t="s">
        <v>161</v>
      </c>
      <c r="AT97" s="16" t="s">
        <v>156</v>
      </c>
      <c r="AU97" s="16" t="s">
        <v>75</v>
      </c>
      <c r="AY97" s="16" t="s">
        <v>154</v>
      </c>
      <c r="BE97" s="158">
        <f t="shared" ref="BE97:BE102" si="4">IF(N97="základní",J97,0)</f>
        <v>0</v>
      </c>
      <c r="BF97" s="158">
        <f t="shared" ref="BF97:BF102" si="5">IF(N97="snížená",J97,0)</f>
        <v>0</v>
      </c>
      <c r="BG97" s="158">
        <f t="shared" ref="BG97:BG102" si="6">IF(N97="zákl. přenesená",J97,0)</f>
        <v>0</v>
      </c>
      <c r="BH97" s="158">
        <f t="shared" ref="BH97:BH102" si="7">IF(N97="sníž. přenesená",J97,0)</f>
        <v>0</v>
      </c>
      <c r="BI97" s="158">
        <f t="shared" ref="BI97:BI102" si="8">IF(N97="nulová",J97,0)</f>
        <v>0</v>
      </c>
      <c r="BJ97" s="16" t="s">
        <v>75</v>
      </c>
      <c r="BK97" s="158">
        <f t="shared" ref="BK97:BK102" si="9">ROUND(I97*H97,2)</f>
        <v>0</v>
      </c>
      <c r="BL97" s="16" t="s">
        <v>161</v>
      </c>
      <c r="BM97" s="16" t="s">
        <v>371</v>
      </c>
    </row>
    <row r="98" spans="2:65" s="1" customFormat="1" ht="16.5" customHeight="1">
      <c r="B98" s="146"/>
      <c r="C98" s="147" t="s">
        <v>67</v>
      </c>
      <c r="D98" s="147" t="s">
        <v>156</v>
      </c>
      <c r="E98" s="148" t="s">
        <v>1028</v>
      </c>
      <c r="F98" s="149" t="s">
        <v>1029</v>
      </c>
      <c r="G98" s="150" t="s">
        <v>822</v>
      </c>
      <c r="H98" s="151">
        <v>1</v>
      </c>
      <c r="I98" s="152"/>
      <c r="J98" s="153">
        <f t="shared" si="0"/>
        <v>0</v>
      </c>
      <c r="K98" s="149" t="s">
        <v>1</v>
      </c>
      <c r="L98" s="30"/>
      <c r="M98" s="154" t="s">
        <v>1</v>
      </c>
      <c r="N98" s="155" t="s">
        <v>38</v>
      </c>
      <c r="O98" s="49"/>
      <c r="P98" s="156">
        <f t="shared" si="1"/>
        <v>0</v>
      </c>
      <c r="Q98" s="156">
        <v>0</v>
      </c>
      <c r="R98" s="156">
        <f t="shared" si="2"/>
        <v>0</v>
      </c>
      <c r="S98" s="156">
        <v>0</v>
      </c>
      <c r="T98" s="157">
        <f t="shared" si="3"/>
        <v>0</v>
      </c>
      <c r="AR98" s="16" t="s">
        <v>161</v>
      </c>
      <c r="AT98" s="16" t="s">
        <v>156</v>
      </c>
      <c r="AU98" s="16" t="s">
        <v>75</v>
      </c>
      <c r="AY98" s="16" t="s">
        <v>154</v>
      </c>
      <c r="BE98" s="158">
        <f t="shared" si="4"/>
        <v>0</v>
      </c>
      <c r="BF98" s="158">
        <f t="shared" si="5"/>
        <v>0</v>
      </c>
      <c r="BG98" s="158">
        <f t="shared" si="6"/>
        <v>0</v>
      </c>
      <c r="BH98" s="158">
        <f t="shared" si="7"/>
        <v>0</v>
      </c>
      <c r="BI98" s="158">
        <f t="shared" si="8"/>
        <v>0</v>
      </c>
      <c r="BJ98" s="16" t="s">
        <v>75</v>
      </c>
      <c r="BK98" s="158">
        <f t="shared" si="9"/>
        <v>0</v>
      </c>
      <c r="BL98" s="16" t="s">
        <v>161</v>
      </c>
      <c r="BM98" s="16" t="s">
        <v>380</v>
      </c>
    </row>
    <row r="99" spans="2:65" s="1" customFormat="1" ht="16.5" customHeight="1">
      <c r="B99" s="146"/>
      <c r="C99" s="147" t="s">
        <v>67</v>
      </c>
      <c r="D99" s="147" t="s">
        <v>156</v>
      </c>
      <c r="E99" s="148" t="s">
        <v>1030</v>
      </c>
      <c r="F99" s="149" t="s">
        <v>1031</v>
      </c>
      <c r="G99" s="150" t="s">
        <v>822</v>
      </c>
      <c r="H99" s="151">
        <v>42</v>
      </c>
      <c r="I99" s="152"/>
      <c r="J99" s="153">
        <f t="shared" si="0"/>
        <v>0</v>
      </c>
      <c r="K99" s="149" t="s">
        <v>1</v>
      </c>
      <c r="L99" s="30"/>
      <c r="M99" s="154" t="s">
        <v>1</v>
      </c>
      <c r="N99" s="155" t="s">
        <v>38</v>
      </c>
      <c r="O99" s="49"/>
      <c r="P99" s="156">
        <f t="shared" si="1"/>
        <v>0</v>
      </c>
      <c r="Q99" s="156">
        <v>0</v>
      </c>
      <c r="R99" s="156">
        <f t="shared" si="2"/>
        <v>0</v>
      </c>
      <c r="S99" s="156">
        <v>0</v>
      </c>
      <c r="T99" s="157">
        <f t="shared" si="3"/>
        <v>0</v>
      </c>
      <c r="AR99" s="16" t="s">
        <v>161</v>
      </c>
      <c r="AT99" s="16" t="s">
        <v>156</v>
      </c>
      <c r="AU99" s="16" t="s">
        <v>75</v>
      </c>
      <c r="AY99" s="16" t="s">
        <v>154</v>
      </c>
      <c r="BE99" s="158">
        <f t="shared" si="4"/>
        <v>0</v>
      </c>
      <c r="BF99" s="158">
        <f t="shared" si="5"/>
        <v>0</v>
      </c>
      <c r="BG99" s="158">
        <f t="shared" si="6"/>
        <v>0</v>
      </c>
      <c r="BH99" s="158">
        <f t="shared" si="7"/>
        <v>0</v>
      </c>
      <c r="BI99" s="158">
        <f t="shared" si="8"/>
        <v>0</v>
      </c>
      <c r="BJ99" s="16" t="s">
        <v>75</v>
      </c>
      <c r="BK99" s="158">
        <f t="shared" si="9"/>
        <v>0</v>
      </c>
      <c r="BL99" s="16" t="s">
        <v>161</v>
      </c>
      <c r="BM99" s="16" t="s">
        <v>395</v>
      </c>
    </row>
    <row r="100" spans="2:65" s="1" customFormat="1" ht="16.5" customHeight="1">
      <c r="B100" s="146"/>
      <c r="C100" s="147" t="s">
        <v>67</v>
      </c>
      <c r="D100" s="147" t="s">
        <v>156</v>
      </c>
      <c r="E100" s="148" t="s">
        <v>1032</v>
      </c>
      <c r="F100" s="149" t="s">
        <v>1033</v>
      </c>
      <c r="G100" s="150" t="s">
        <v>822</v>
      </c>
      <c r="H100" s="151">
        <v>43</v>
      </c>
      <c r="I100" s="152"/>
      <c r="J100" s="153">
        <f t="shared" si="0"/>
        <v>0</v>
      </c>
      <c r="K100" s="149" t="s">
        <v>1</v>
      </c>
      <c r="L100" s="30"/>
      <c r="M100" s="154" t="s">
        <v>1</v>
      </c>
      <c r="N100" s="155" t="s">
        <v>38</v>
      </c>
      <c r="O100" s="49"/>
      <c r="P100" s="156">
        <f t="shared" si="1"/>
        <v>0</v>
      </c>
      <c r="Q100" s="156">
        <v>0</v>
      </c>
      <c r="R100" s="156">
        <f t="shared" si="2"/>
        <v>0</v>
      </c>
      <c r="S100" s="156">
        <v>0</v>
      </c>
      <c r="T100" s="157">
        <f t="shared" si="3"/>
        <v>0</v>
      </c>
      <c r="AR100" s="16" t="s">
        <v>161</v>
      </c>
      <c r="AT100" s="16" t="s">
        <v>156</v>
      </c>
      <c r="AU100" s="16" t="s">
        <v>75</v>
      </c>
      <c r="AY100" s="16" t="s">
        <v>154</v>
      </c>
      <c r="BE100" s="158">
        <f t="shared" si="4"/>
        <v>0</v>
      </c>
      <c r="BF100" s="158">
        <f t="shared" si="5"/>
        <v>0</v>
      </c>
      <c r="BG100" s="158">
        <f t="shared" si="6"/>
        <v>0</v>
      </c>
      <c r="BH100" s="158">
        <f t="shared" si="7"/>
        <v>0</v>
      </c>
      <c r="BI100" s="158">
        <f t="shared" si="8"/>
        <v>0</v>
      </c>
      <c r="BJ100" s="16" t="s">
        <v>75</v>
      </c>
      <c r="BK100" s="158">
        <f t="shared" si="9"/>
        <v>0</v>
      </c>
      <c r="BL100" s="16" t="s">
        <v>161</v>
      </c>
      <c r="BM100" s="16" t="s">
        <v>442</v>
      </c>
    </row>
    <row r="101" spans="2:65" s="1" customFormat="1" ht="16.5" customHeight="1">
      <c r="B101" s="146"/>
      <c r="C101" s="147" t="s">
        <v>67</v>
      </c>
      <c r="D101" s="147" t="s">
        <v>156</v>
      </c>
      <c r="E101" s="148" t="s">
        <v>1034</v>
      </c>
      <c r="F101" s="149" t="s">
        <v>1035</v>
      </c>
      <c r="G101" s="150" t="s">
        <v>822</v>
      </c>
      <c r="H101" s="151">
        <v>43</v>
      </c>
      <c r="I101" s="152"/>
      <c r="J101" s="153">
        <f t="shared" si="0"/>
        <v>0</v>
      </c>
      <c r="K101" s="149" t="s">
        <v>1</v>
      </c>
      <c r="L101" s="30"/>
      <c r="M101" s="154" t="s">
        <v>1</v>
      </c>
      <c r="N101" s="155" t="s">
        <v>38</v>
      </c>
      <c r="O101" s="49"/>
      <c r="P101" s="156">
        <f t="shared" si="1"/>
        <v>0</v>
      </c>
      <c r="Q101" s="156">
        <v>0</v>
      </c>
      <c r="R101" s="156">
        <f t="shared" si="2"/>
        <v>0</v>
      </c>
      <c r="S101" s="156">
        <v>0</v>
      </c>
      <c r="T101" s="157">
        <f t="shared" si="3"/>
        <v>0</v>
      </c>
      <c r="AR101" s="16" t="s">
        <v>161</v>
      </c>
      <c r="AT101" s="16" t="s">
        <v>156</v>
      </c>
      <c r="AU101" s="16" t="s">
        <v>75</v>
      </c>
      <c r="AY101" s="16" t="s">
        <v>154</v>
      </c>
      <c r="BE101" s="158">
        <f t="shared" si="4"/>
        <v>0</v>
      </c>
      <c r="BF101" s="158">
        <f t="shared" si="5"/>
        <v>0</v>
      </c>
      <c r="BG101" s="158">
        <f t="shared" si="6"/>
        <v>0</v>
      </c>
      <c r="BH101" s="158">
        <f t="shared" si="7"/>
        <v>0</v>
      </c>
      <c r="BI101" s="158">
        <f t="shared" si="8"/>
        <v>0</v>
      </c>
      <c r="BJ101" s="16" t="s">
        <v>75</v>
      </c>
      <c r="BK101" s="158">
        <f t="shared" si="9"/>
        <v>0</v>
      </c>
      <c r="BL101" s="16" t="s">
        <v>161</v>
      </c>
      <c r="BM101" s="16" t="s">
        <v>450</v>
      </c>
    </row>
    <row r="102" spans="2:65" s="1" customFormat="1" ht="16.5" customHeight="1">
      <c r="B102" s="146"/>
      <c r="C102" s="147" t="s">
        <v>67</v>
      </c>
      <c r="D102" s="147" t="s">
        <v>156</v>
      </c>
      <c r="E102" s="148" t="s">
        <v>1036</v>
      </c>
      <c r="F102" s="149" t="s">
        <v>1037</v>
      </c>
      <c r="G102" s="150" t="s">
        <v>822</v>
      </c>
      <c r="H102" s="151">
        <v>4</v>
      </c>
      <c r="I102" s="152"/>
      <c r="J102" s="153">
        <f t="shared" si="0"/>
        <v>0</v>
      </c>
      <c r="K102" s="149" t="s">
        <v>1</v>
      </c>
      <c r="L102" s="30"/>
      <c r="M102" s="154" t="s">
        <v>1</v>
      </c>
      <c r="N102" s="155" t="s">
        <v>38</v>
      </c>
      <c r="O102" s="49"/>
      <c r="P102" s="156">
        <f t="shared" si="1"/>
        <v>0</v>
      </c>
      <c r="Q102" s="156">
        <v>0</v>
      </c>
      <c r="R102" s="156">
        <f t="shared" si="2"/>
        <v>0</v>
      </c>
      <c r="S102" s="156">
        <v>0</v>
      </c>
      <c r="T102" s="157">
        <f t="shared" si="3"/>
        <v>0</v>
      </c>
      <c r="AR102" s="16" t="s">
        <v>161</v>
      </c>
      <c r="AT102" s="16" t="s">
        <v>156</v>
      </c>
      <c r="AU102" s="16" t="s">
        <v>75</v>
      </c>
      <c r="AY102" s="16" t="s">
        <v>154</v>
      </c>
      <c r="BE102" s="158">
        <f t="shared" si="4"/>
        <v>0</v>
      </c>
      <c r="BF102" s="158">
        <f t="shared" si="5"/>
        <v>0</v>
      </c>
      <c r="BG102" s="158">
        <f t="shared" si="6"/>
        <v>0</v>
      </c>
      <c r="BH102" s="158">
        <f t="shared" si="7"/>
        <v>0</v>
      </c>
      <c r="BI102" s="158">
        <f t="shared" si="8"/>
        <v>0</v>
      </c>
      <c r="BJ102" s="16" t="s">
        <v>75</v>
      </c>
      <c r="BK102" s="158">
        <f t="shared" si="9"/>
        <v>0</v>
      </c>
      <c r="BL102" s="16" t="s">
        <v>161</v>
      </c>
      <c r="BM102" s="16" t="s">
        <v>458</v>
      </c>
    </row>
    <row r="103" spans="2:65" s="11" customFormat="1" ht="25.95" customHeight="1">
      <c r="B103" s="133"/>
      <c r="D103" s="134" t="s">
        <v>66</v>
      </c>
      <c r="E103" s="135" t="s">
        <v>1038</v>
      </c>
      <c r="F103" s="135" t="s">
        <v>1039</v>
      </c>
      <c r="I103" s="136"/>
      <c r="J103" s="137">
        <f>BK103</f>
        <v>0</v>
      </c>
      <c r="L103" s="133"/>
      <c r="M103" s="138"/>
      <c r="N103" s="139"/>
      <c r="O103" s="139"/>
      <c r="P103" s="140">
        <v>0</v>
      </c>
      <c r="Q103" s="139"/>
      <c r="R103" s="140">
        <v>0</v>
      </c>
      <c r="S103" s="139"/>
      <c r="T103" s="141">
        <v>0</v>
      </c>
      <c r="AR103" s="134" t="s">
        <v>75</v>
      </c>
      <c r="AT103" s="142" t="s">
        <v>66</v>
      </c>
      <c r="AU103" s="142" t="s">
        <v>67</v>
      </c>
      <c r="AY103" s="134" t="s">
        <v>154</v>
      </c>
      <c r="BK103" s="143">
        <v>0</v>
      </c>
    </row>
    <row r="104" spans="2:65" s="11" customFormat="1" ht="25.95" customHeight="1">
      <c r="B104" s="133"/>
      <c r="D104" s="134" t="s">
        <v>66</v>
      </c>
      <c r="E104" s="135" t="s">
        <v>1040</v>
      </c>
      <c r="F104" s="135" t="s">
        <v>1041</v>
      </c>
      <c r="I104" s="136"/>
      <c r="J104" s="137">
        <f>BK104</f>
        <v>0</v>
      </c>
      <c r="L104" s="133"/>
      <c r="M104" s="138"/>
      <c r="N104" s="139"/>
      <c r="O104" s="139"/>
      <c r="P104" s="140">
        <f>SUM(P105:P114)</f>
        <v>0</v>
      </c>
      <c r="Q104" s="139"/>
      <c r="R104" s="140">
        <f>SUM(R105:R114)</f>
        <v>0</v>
      </c>
      <c r="S104" s="139"/>
      <c r="T104" s="141">
        <f>SUM(T105:T114)</f>
        <v>0</v>
      </c>
      <c r="AR104" s="134" t="s">
        <v>75</v>
      </c>
      <c r="AT104" s="142" t="s">
        <v>66</v>
      </c>
      <c r="AU104" s="142" t="s">
        <v>67</v>
      </c>
      <c r="AY104" s="134" t="s">
        <v>154</v>
      </c>
      <c r="BK104" s="143">
        <f>SUM(BK105:BK114)</f>
        <v>0</v>
      </c>
    </row>
    <row r="105" spans="2:65" s="1" customFormat="1" ht="22.5" customHeight="1">
      <c r="B105" s="146"/>
      <c r="C105" s="147" t="s">
        <v>67</v>
      </c>
      <c r="D105" s="147" t="s">
        <v>156</v>
      </c>
      <c r="E105" s="148" t="s">
        <v>1042</v>
      </c>
      <c r="F105" s="149" t="s">
        <v>1043</v>
      </c>
      <c r="G105" s="150" t="s">
        <v>210</v>
      </c>
      <c r="H105" s="151">
        <v>700</v>
      </c>
      <c r="I105" s="152"/>
      <c r="J105" s="153">
        <f t="shared" ref="J105:J114" si="10">ROUND(I105*H105,2)</f>
        <v>0</v>
      </c>
      <c r="K105" s="149" t="s">
        <v>1</v>
      </c>
      <c r="L105" s="30"/>
      <c r="M105" s="154" t="s">
        <v>1</v>
      </c>
      <c r="N105" s="155" t="s">
        <v>38</v>
      </c>
      <c r="O105" s="49"/>
      <c r="P105" s="156">
        <f t="shared" ref="P105:P114" si="11">O105*H105</f>
        <v>0</v>
      </c>
      <c r="Q105" s="156">
        <v>0</v>
      </c>
      <c r="R105" s="156">
        <f t="shared" ref="R105:R114" si="12">Q105*H105</f>
        <v>0</v>
      </c>
      <c r="S105" s="156">
        <v>0</v>
      </c>
      <c r="T105" s="157">
        <f t="shared" ref="T105:T114" si="13">S105*H105</f>
        <v>0</v>
      </c>
      <c r="AR105" s="16" t="s">
        <v>161</v>
      </c>
      <c r="AT105" s="16" t="s">
        <v>156</v>
      </c>
      <c r="AU105" s="16" t="s">
        <v>75</v>
      </c>
      <c r="AY105" s="16" t="s">
        <v>154</v>
      </c>
      <c r="BE105" s="158">
        <f t="shared" ref="BE105:BE114" si="14">IF(N105="základní",J105,0)</f>
        <v>0</v>
      </c>
      <c r="BF105" s="158">
        <f t="shared" ref="BF105:BF114" si="15">IF(N105="snížená",J105,0)</f>
        <v>0</v>
      </c>
      <c r="BG105" s="158">
        <f t="shared" ref="BG105:BG114" si="16">IF(N105="zákl. přenesená",J105,0)</f>
        <v>0</v>
      </c>
      <c r="BH105" s="158">
        <f t="shared" ref="BH105:BH114" si="17">IF(N105="sníž. přenesená",J105,0)</f>
        <v>0</v>
      </c>
      <c r="BI105" s="158">
        <f t="shared" ref="BI105:BI114" si="18">IF(N105="nulová",J105,0)</f>
        <v>0</v>
      </c>
      <c r="BJ105" s="16" t="s">
        <v>75</v>
      </c>
      <c r="BK105" s="158">
        <f t="shared" ref="BK105:BK114" si="19">ROUND(I105*H105,2)</f>
        <v>0</v>
      </c>
      <c r="BL105" s="16" t="s">
        <v>161</v>
      </c>
      <c r="BM105" s="16" t="s">
        <v>525</v>
      </c>
    </row>
    <row r="106" spans="2:65" s="1" customFormat="1" ht="16.5" customHeight="1">
      <c r="B106" s="146"/>
      <c r="C106" s="147" t="s">
        <v>67</v>
      </c>
      <c r="D106" s="147" t="s">
        <v>156</v>
      </c>
      <c r="E106" s="148" t="s">
        <v>1044</v>
      </c>
      <c r="F106" s="149" t="s">
        <v>1045</v>
      </c>
      <c r="G106" s="150" t="s">
        <v>210</v>
      </c>
      <c r="H106" s="151">
        <v>100</v>
      </c>
      <c r="I106" s="152"/>
      <c r="J106" s="153">
        <f t="shared" si="10"/>
        <v>0</v>
      </c>
      <c r="K106" s="149" t="s">
        <v>1</v>
      </c>
      <c r="L106" s="30"/>
      <c r="M106" s="154" t="s">
        <v>1</v>
      </c>
      <c r="N106" s="155" t="s">
        <v>38</v>
      </c>
      <c r="O106" s="49"/>
      <c r="P106" s="156">
        <f t="shared" si="11"/>
        <v>0</v>
      </c>
      <c r="Q106" s="156">
        <v>0</v>
      </c>
      <c r="R106" s="156">
        <f t="shared" si="12"/>
        <v>0</v>
      </c>
      <c r="S106" s="156">
        <v>0</v>
      </c>
      <c r="T106" s="157">
        <f t="shared" si="13"/>
        <v>0</v>
      </c>
      <c r="AR106" s="16" t="s">
        <v>161</v>
      </c>
      <c r="AT106" s="16" t="s">
        <v>156</v>
      </c>
      <c r="AU106" s="16" t="s">
        <v>75</v>
      </c>
      <c r="AY106" s="16" t="s">
        <v>154</v>
      </c>
      <c r="BE106" s="158">
        <f t="shared" si="14"/>
        <v>0</v>
      </c>
      <c r="BF106" s="158">
        <f t="shared" si="15"/>
        <v>0</v>
      </c>
      <c r="BG106" s="158">
        <f t="shared" si="16"/>
        <v>0</v>
      </c>
      <c r="BH106" s="158">
        <f t="shared" si="17"/>
        <v>0</v>
      </c>
      <c r="BI106" s="158">
        <f t="shared" si="18"/>
        <v>0</v>
      </c>
      <c r="BJ106" s="16" t="s">
        <v>75</v>
      </c>
      <c r="BK106" s="158">
        <f t="shared" si="19"/>
        <v>0</v>
      </c>
      <c r="BL106" s="16" t="s">
        <v>161</v>
      </c>
      <c r="BM106" s="16" t="s">
        <v>574</v>
      </c>
    </row>
    <row r="107" spans="2:65" s="1" customFormat="1" ht="16.5" customHeight="1">
      <c r="B107" s="146"/>
      <c r="C107" s="147" t="s">
        <v>67</v>
      </c>
      <c r="D107" s="147" t="s">
        <v>156</v>
      </c>
      <c r="E107" s="148" t="s">
        <v>1046</v>
      </c>
      <c r="F107" s="149" t="s">
        <v>1047</v>
      </c>
      <c r="G107" s="150" t="s">
        <v>210</v>
      </c>
      <c r="H107" s="151">
        <v>100</v>
      </c>
      <c r="I107" s="152"/>
      <c r="J107" s="153">
        <f t="shared" si="10"/>
        <v>0</v>
      </c>
      <c r="K107" s="149" t="s">
        <v>1</v>
      </c>
      <c r="L107" s="30"/>
      <c r="M107" s="154" t="s">
        <v>1</v>
      </c>
      <c r="N107" s="155" t="s">
        <v>38</v>
      </c>
      <c r="O107" s="49"/>
      <c r="P107" s="156">
        <f t="shared" si="11"/>
        <v>0</v>
      </c>
      <c r="Q107" s="156">
        <v>0</v>
      </c>
      <c r="R107" s="156">
        <f t="shared" si="12"/>
        <v>0</v>
      </c>
      <c r="S107" s="156">
        <v>0</v>
      </c>
      <c r="T107" s="157">
        <f t="shared" si="13"/>
        <v>0</v>
      </c>
      <c r="AR107" s="16" t="s">
        <v>161</v>
      </c>
      <c r="AT107" s="16" t="s">
        <v>156</v>
      </c>
      <c r="AU107" s="16" t="s">
        <v>75</v>
      </c>
      <c r="AY107" s="16" t="s">
        <v>154</v>
      </c>
      <c r="BE107" s="158">
        <f t="shared" si="14"/>
        <v>0</v>
      </c>
      <c r="BF107" s="158">
        <f t="shared" si="15"/>
        <v>0</v>
      </c>
      <c r="BG107" s="158">
        <f t="shared" si="16"/>
        <v>0</v>
      </c>
      <c r="BH107" s="158">
        <f t="shared" si="17"/>
        <v>0</v>
      </c>
      <c r="BI107" s="158">
        <f t="shared" si="18"/>
        <v>0</v>
      </c>
      <c r="BJ107" s="16" t="s">
        <v>75</v>
      </c>
      <c r="BK107" s="158">
        <f t="shared" si="19"/>
        <v>0</v>
      </c>
      <c r="BL107" s="16" t="s">
        <v>161</v>
      </c>
      <c r="BM107" s="16" t="s">
        <v>599</v>
      </c>
    </row>
    <row r="108" spans="2:65" s="1" customFormat="1" ht="16.5" customHeight="1">
      <c r="B108" s="146"/>
      <c r="C108" s="147" t="s">
        <v>67</v>
      </c>
      <c r="D108" s="147" t="s">
        <v>156</v>
      </c>
      <c r="E108" s="148" t="s">
        <v>1048</v>
      </c>
      <c r="F108" s="149" t="s">
        <v>1049</v>
      </c>
      <c r="G108" s="150" t="s">
        <v>210</v>
      </c>
      <c r="H108" s="151">
        <v>300</v>
      </c>
      <c r="I108" s="152"/>
      <c r="J108" s="153">
        <f t="shared" si="10"/>
        <v>0</v>
      </c>
      <c r="K108" s="149" t="s">
        <v>1</v>
      </c>
      <c r="L108" s="30"/>
      <c r="M108" s="154" t="s">
        <v>1</v>
      </c>
      <c r="N108" s="155" t="s">
        <v>38</v>
      </c>
      <c r="O108" s="49"/>
      <c r="P108" s="156">
        <f t="shared" si="11"/>
        <v>0</v>
      </c>
      <c r="Q108" s="156">
        <v>0</v>
      </c>
      <c r="R108" s="156">
        <f t="shared" si="12"/>
        <v>0</v>
      </c>
      <c r="S108" s="156">
        <v>0</v>
      </c>
      <c r="T108" s="157">
        <f t="shared" si="13"/>
        <v>0</v>
      </c>
      <c r="AR108" s="16" t="s">
        <v>161</v>
      </c>
      <c r="AT108" s="16" t="s">
        <v>156</v>
      </c>
      <c r="AU108" s="16" t="s">
        <v>75</v>
      </c>
      <c r="AY108" s="16" t="s">
        <v>154</v>
      </c>
      <c r="BE108" s="158">
        <f t="shared" si="14"/>
        <v>0</v>
      </c>
      <c r="BF108" s="158">
        <f t="shared" si="15"/>
        <v>0</v>
      </c>
      <c r="BG108" s="158">
        <f t="shared" si="16"/>
        <v>0</v>
      </c>
      <c r="BH108" s="158">
        <f t="shared" si="17"/>
        <v>0</v>
      </c>
      <c r="BI108" s="158">
        <f t="shared" si="18"/>
        <v>0</v>
      </c>
      <c r="BJ108" s="16" t="s">
        <v>75</v>
      </c>
      <c r="BK108" s="158">
        <f t="shared" si="19"/>
        <v>0</v>
      </c>
      <c r="BL108" s="16" t="s">
        <v>161</v>
      </c>
      <c r="BM108" s="16" t="s">
        <v>609</v>
      </c>
    </row>
    <row r="109" spans="2:65" s="1" customFormat="1" ht="16.5" customHeight="1">
      <c r="B109" s="146"/>
      <c r="C109" s="147" t="s">
        <v>67</v>
      </c>
      <c r="D109" s="147" t="s">
        <v>156</v>
      </c>
      <c r="E109" s="148" t="s">
        <v>1050</v>
      </c>
      <c r="F109" s="149" t="s">
        <v>1051</v>
      </c>
      <c r="G109" s="150" t="s">
        <v>822</v>
      </c>
      <c r="H109" s="151">
        <v>300</v>
      </c>
      <c r="I109" s="152"/>
      <c r="J109" s="153">
        <f t="shared" si="10"/>
        <v>0</v>
      </c>
      <c r="K109" s="149" t="s">
        <v>1</v>
      </c>
      <c r="L109" s="30"/>
      <c r="M109" s="154" t="s">
        <v>1</v>
      </c>
      <c r="N109" s="155" t="s">
        <v>38</v>
      </c>
      <c r="O109" s="49"/>
      <c r="P109" s="156">
        <f t="shared" si="11"/>
        <v>0</v>
      </c>
      <c r="Q109" s="156">
        <v>0</v>
      </c>
      <c r="R109" s="156">
        <f t="shared" si="12"/>
        <v>0</v>
      </c>
      <c r="S109" s="156">
        <v>0</v>
      </c>
      <c r="T109" s="157">
        <f t="shared" si="13"/>
        <v>0</v>
      </c>
      <c r="AR109" s="16" t="s">
        <v>161</v>
      </c>
      <c r="AT109" s="16" t="s">
        <v>156</v>
      </c>
      <c r="AU109" s="16" t="s">
        <v>75</v>
      </c>
      <c r="AY109" s="16" t="s">
        <v>154</v>
      </c>
      <c r="BE109" s="158">
        <f t="shared" si="14"/>
        <v>0</v>
      </c>
      <c r="BF109" s="158">
        <f t="shared" si="15"/>
        <v>0</v>
      </c>
      <c r="BG109" s="158">
        <f t="shared" si="16"/>
        <v>0</v>
      </c>
      <c r="BH109" s="158">
        <f t="shared" si="17"/>
        <v>0</v>
      </c>
      <c r="BI109" s="158">
        <f t="shared" si="18"/>
        <v>0</v>
      </c>
      <c r="BJ109" s="16" t="s">
        <v>75</v>
      </c>
      <c r="BK109" s="158">
        <f t="shared" si="19"/>
        <v>0</v>
      </c>
      <c r="BL109" s="16" t="s">
        <v>161</v>
      </c>
      <c r="BM109" s="16" t="s">
        <v>619</v>
      </c>
    </row>
    <row r="110" spans="2:65" s="1" customFormat="1" ht="16.5" customHeight="1">
      <c r="B110" s="146"/>
      <c r="C110" s="147" t="s">
        <v>67</v>
      </c>
      <c r="D110" s="147" t="s">
        <v>156</v>
      </c>
      <c r="E110" s="148" t="s">
        <v>1052</v>
      </c>
      <c r="F110" s="149" t="s">
        <v>1053</v>
      </c>
      <c r="G110" s="150" t="s">
        <v>822</v>
      </c>
      <c r="H110" s="151">
        <v>1350</v>
      </c>
      <c r="I110" s="152"/>
      <c r="J110" s="153">
        <f t="shared" si="10"/>
        <v>0</v>
      </c>
      <c r="K110" s="149" t="s">
        <v>1</v>
      </c>
      <c r="L110" s="30"/>
      <c r="M110" s="154" t="s">
        <v>1</v>
      </c>
      <c r="N110" s="155" t="s">
        <v>38</v>
      </c>
      <c r="O110" s="49"/>
      <c r="P110" s="156">
        <f t="shared" si="11"/>
        <v>0</v>
      </c>
      <c r="Q110" s="156">
        <v>0</v>
      </c>
      <c r="R110" s="156">
        <f t="shared" si="12"/>
        <v>0</v>
      </c>
      <c r="S110" s="156">
        <v>0</v>
      </c>
      <c r="T110" s="157">
        <f t="shared" si="13"/>
        <v>0</v>
      </c>
      <c r="AR110" s="16" t="s">
        <v>161</v>
      </c>
      <c r="AT110" s="16" t="s">
        <v>156</v>
      </c>
      <c r="AU110" s="16" t="s">
        <v>75</v>
      </c>
      <c r="AY110" s="16" t="s">
        <v>154</v>
      </c>
      <c r="BE110" s="158">
        <f t="shared" si="14"/>
        <v>0</v>
      </c>
      <c r="BF110" s="158">
        <f t="shared" si="15"/>
        <v>0</v>
      </c>
      <c r="BG110" s="158">
        <f t="shared" si="16"/>
        <v>0</v>
      </c>
      <c r="BH110" s="158">
        <f t="shared" si="17"/>
        <v>0</v>
      </c>
      <c r="BI110" s="158">
        <f t="shared" si="18"/>
        <v>0</v>
      </c>
      <c r="BJ110" s="16" t="s">
        <v>75</v>
      </c>
      <c r="BK110" s="158">
        <f t="shared" si="19"/>
        <v>0</v>
      </c>
      <c r="BL110" s="16" t="s">
        <v>161</v>
      </c>
      <c r="BM110" s="16" t="s">
        <v>628</v>
      </c>
    </row>
    <row r="111" spans="2:65" s="1" customFormat="1" ht="16.5" customHeight="1">
      <c r="B111" s="146"/>
      <c r="C111" s="147" t="s">
        <v>67</v>
      </c>
      <c r="D111" s="147" t="s">
        <v>156</v>
      </c>
      <c r="E111" s="148" t="s">
        <v>1054</v>
      </c>
      <c r="F111" s="149" t="s">
        <v>1055</v>
      </c>
      <c r="G111" s="150" t="s">
        <v>822</v>
      </c>
      <c r="H111" s="151">
        <v>2</v>
      </c>
      <c r="I111" s="152"/>
      <c r="J111" s="153">
        <f t="shared" si="10"/>
        <v>0</v>
      </c>
      <c r="K111" s="149" t="s">
        <v>1</v>
      </c>
      <c r="L111" s="30"/>
      <c r="M111" s="154" t="s">
        <v>1</v>
      </c>
      <c r="N111" s="155" t="s">
        <v>38</v>
      </c>
      <c r="O111" s="49"/>
      <c r="P111" s="156">
        <f t="shared" si="11"/>
        <v>0</v>
      </c>
      <c r="Q111" s="156">
        <v>0</v>
      </c>
      <c r="R111" s="156">
        <f t="shared" si="12"/>
        <v>0</v>
      </c>
      <c r="S111" s="156">
        <v>0</v>
      </c>
      <c r="T111" s="157">
        <f t="shared" si="13"/>
        <v>0</v>
      </c>
      <c r="AR111" s="16" t="s">
        <v>161</v>
      </c>
      <c r="AT111" s="16" t="s">
        <v>156</v>
      </c>
      <c r="AU111" s="16" t="s">
        <v>75</v>
      </c>
      <c r="AY111" s="16" t="s">
        <v>154</v>
      </c>
      <c r="BE111" s="158">
        <f t="shared" si="14"/>
        <v>0</v>
      </c>
      <c r="BF111" s="158">
        <f t="shared" si="15"/>
        <v>0</v>
      </c>
      <c r="BG111" s="158">
        <f t="shared" si="16"/>
        <v>0</v>
      </c>
      <c r="BH111" s="158">
        <f t="shared" si="17"/>
        <v>0</v>
      </c>
      <c r="BI111" s="158">
        <f t="shared" si="18"/>
        <v>0</v>
      </c>
      <c r="BJ111" s="16" t="s">
        <v>75</v>
      </c>
      <c r="BK111" s="158">
        <f t="shared" si="19"/>
        <v>0</v>
      </c>
      <c r="BL111" s="16" t="s">
        <v>161</v>
      </c>
      <c r="BM111" s="16" t="s">
        <v>647</v>
      </c>
    </row>
    <row r="112" spans="2:65" s="1" customFormat="1" ht="16.5" customHeight="1">
      <c r="B112" s="146"/>
      <c r="C112" s="147" t="s">
        <v>67</v>
      </c>
      <c r="D112" s="147" t="s">
        <v>156</v>
      </c>
      <c r="E112" s="148" t="s">
        <v>1056</v>
      </c>
      <c r="F112" s="149" t="s">
        <v>1057</v>
      </c>
      <c r="G112" s="150" t="s">
        <v>1058</v>
      </c>
      <c r="H112" s="151">
        <v>1</v>
      </c>
      <c r="I112" s="152"/>
      <c r="J112" s="153">
        <f t="shared" si="10"/>
        <v>0</v>
      </c>
      <c r="K112" s="149" t="s">
        <v>1</v>
      </c>
      <c r="L112" s="30"/>
      <c r="M112" s="154" t="s">
        <v>1</v>
      </c>
      <c r="N112" s="155" t="s">
        <v>38</v>
      </c>
      <c r="O112" s="49"/>
      <c r="P112" s="156">
        <f t="shared" si="11"/>
        <v>0</v>
      </c>
      <c r="Q112" s="156">
        <v>0</v>
      </c>
      <c r="R112" s="156">
        <f t="shared" si="12"/>
        <v>0</v>
      </c>
      <c r="S112" s="156">
        <v>0</v>
      </c>
      <c r="T112" s="157">
        <f t="shared" si="13"/>
        <v>0</v>
      </c>
      <c r="AR112" s="16" t="s">
        <v>161</v>
      </c>
      <c r="AT112" s="16" t="s">
        <v>156</v>
      </c>
      <c r="AU112" s="16" t="s">
        <v>75</v>
      </c>
      <c r="AY112" s="16" t="s">
        <v>154</v>
      </c>
      <c r="BE112" s="158">
        <f t="shared" si="14"/>
        <v>0</v>
      </c>
      <c r="BF112" s="158">
        <f t="shared" si="15"/>
        <v>0</v>
      </c>
      <c r="BG112" s="158">
        <f t="shared" si="16"/>
        <v>0</v>
      </c>
      <c r="BH112" s="158">
        <f t="shared" si="17"/>
        <v>0</v>
      </c>
      <c r="BI112" s="158">
        <f t="shared" si="18"/>
        <v>0</v>
      </c>
      <c r="BJ112" s="16" t="s">
        <v>75</v>
      </c>
      <c r="BK112" s="158">
        <f t="shared" si="19"/>
        <v>0</v>
      </c>
      <c r="BL112" s="16" t="s">
        <v>161</v>
      </c>
      <c r="BM112" s="16" t="s">
        <v>676</v>
      </c>
    </row>
    <row r="113" spans="2:65" s="1" customFormat="1" ht="16.5" customHeight="1">
      <c r="B113" s="146"/>
      <c r="C113" s="147" t="s">
        <v>67</v>
      </c>
      <c r="D113" s="147" t="s">
        <v>156</v>
      </c>
      <c r="E113" s="148" t="s">
        <v>1059</v>
      </c>
      <c r="F113" s="149" t="s">
        <v>1060</v>
      </c>
      <c r="G113" s="150" t="s">
        <v>1058</v>
      </c>
      <c r="H113" s="151">
        <v>1</v>
      </c>
      <c r="I113" s="152"/>
      <c r="J113" s="153">
        <f t="shared" si="10"/>
        <v>0</v>
      </c>
      <c r="K113" s="149" t="s">
        <v>1</v>
      </c>
      <c r="L113" s="30"/>
      <c r="M113" s="154" t="s">
        <v>1</v>
      </c>
      <c r="N113" s="155" t="s">
        <v>38</v>
      </c>
      <c r="O113" s="49"/>
      <c r="P113" s="156">
        <f t="shared" si="11"/>
        <v>0</v>
      </c>
      <c r="Q113" s="156">
        <v>0</v>
      </c>
      <c r="R113" s="156">
        <f t="shared" si="12"/>
        <v>0</v>
      </c>
      <c r="S113" s="156">
        <v>0</v>
      </c>
      <c r="T113" s="157">
        <f t="shared" si="13"/>
        <v>0</v>
      </c>
      <c r="AR113" s="16" t="s">
        <v>161</v>
      </c>
      <c r="AT113" s="16" t="s">
        <v>156</v>
      </c>
      <c r="AU113" s="16" t="s">
        <v>75</v>
      </c>
      <c r="AY113" s="16" t="s">
        <v>154</v>
      </c>
      <c r="BE113" s="158">
        <f t="shared" si="14"/>
        <v>0</v>
      </c>
      <c r="BF113" s="158">
        <f t="shared" si="15"/>
        <v>0</v>
      </c>
      <c r="BG113" s="158">
        <f t="shared" si="16"/>
        <v>0</v>
      </c>
      <c r="BH113" s="158">
        <f t="shared" si="17"/>
        <v>0</v>
      </c>
      <c r="BI113" s="158">
        <f t="shared" si="18"/>
        <v>0</v>
      </c>
      <c r="BJ113" s="16" t="s">
        <v>75</v>
      </c>
      <c r="BK113" s="158">
        <f t="shared" si="19"/>
        <v>0</v>
      </c>
      <c r="BL113" s="16" t="s">
        <v>161</v>
      </c>
      <c r="BM113" s="16" t="s">
        <v>686</v>
      </c>
    </row>
    <row r="114" spans="2:65" s="1" customFormat="1" ht="16.5" customHeight="1">
      <c r="B114" s="146"/>
      <c r="C114" s="147" t="s">
        <v>67</v>
      </c>
      <c r="D114" s="147" t="s">
        <v>156</v>
      </c>
      <c r="E114" s="148" t="s">
        <v>1061</v>
      </c>
      <c r="F114" s="149" t="s">
        <v>1062</v>
      </c>
      <c r="G114" s="150" t="s">
        <v>822</v>
      </c>
      <c r="H114" s="151">
        <v>47</v>
      </c>
      <c r="I114" s="152"/>
      <c r="J114" s="153">
        <f t="shared" si="10"/>
        <v>0</v>
      </c>
      <c r="K114" s="149" t="s">
        <v>1</v>
      </c>
      <c r="L114" s="30"/>
      <c r="M114" s="154" t="s">
        <v>1</v>
      </c>
      <c r="N114" s="155" t="s">
        <v>38</v>
      </c>
      <c r="O114" s="49"/>
      <c r="P114" s="156">
        <f t="shared" si="11"/>
        <v>0</v>
      </c>
      <c r="Q114" s="156">
        <v>0</v>
      </c>
      <c r="R114" s="156">
        <f t="shared" si="12"/>
        <v>0</v>
      </c>
      <c r="S114" s="156">
        <v>0</v>
      </c>
      <c r="T114" s="157">
        <f t="shared" si="13"/>
        <v>0</v>
      </c>
      <c r="AR114" s="16" t="s">
        <v>161</v>
      </c>
      <c r="AT114" s="16" t="s">
        <v>156</v>
      </c>
      <c r="AU114" s="16" t="s">
        <v>75</v>
      </c>
      <c r="AY114" s="16" t="s">
        <v>154</v>
      </c>
      <c r="BE114" s="158">
        <f t="shared" si="14"/>
        <v>0</v>
      </c>
      <c r="BF114" s="158">
        <f t="shared" si="15"/>
        <v>0</v>
      </c>
      <c r="BG114" s="158">
        <f t="shared" si="16"/>
        <v>0</v>
      </c>
      <c r="BH114" s="158">
        <f t="shared" si="17"/>
        <v>0</v>
      </c>
      <c r="BI114" s="158">
        <f t="shared" si="18"/>
        <v>0</v>
      </c>
      <c r="BJ114" s="16" t="s">
        <v>75</v>
      </c>
      <c r="BK114" s="158">
        <f t="shared" si="19"/>
        <v>0</v>
      </c>
      <c r="BL114" s="16" t="s">
        <v>161</v>
      </c>
      <c r="BM114" s="16" t="s">
        <v>695</v>
      </c>
    </row>
    <row r="115" spans="2:65" s="11" customFormat="1" ht="25.95" customHeight="1">
      <c r="B115" s="133"/>
      <c r="D115" s="134" t="s">
        <v>66</v>
      </c>
      <c r="E115" s="135" t="s">
        <v>1063</v>
      </c>
      <c r="F115" s="135" t="s">
        <v>1064</v>
      </c>
      <c r="I115" s="136"/>
      <c r="J115" s="137">
        <f>BK115</f>
        <v>0</v>
      </c>
      <c r="L115" s="133"/>
      <c r="M115" s="138"/>
      <c r="N115" s="139"/>
      <c r="O115" s="139"/>
      <c r="P115" s="140">
        <f>SUM(P116:P123)</f>
        <v>0</v>
      </c>
      <c r="Q115" s="139"/>
      <c r="R115" s="140">
        <f>SUM(R116:R123)</f>
        <v>0</v>
      </c>
      <c r="S115" s="139"/>
      <c r="T115" s="141">
        <f>SUM(T116:T123)</f>
        <v>0</v>
      </c>
      <c r="AR115" s="134" t="s">
        <v>75</v>
      </c>
      <c r="AT115" s="142" t="s">
        <v>66</v>
      </c>
      <c r="AU115" s="142" t="s">
        <v>67</v>
      </c>
      <c r="AY115" s="134" t="s">
        <v>154</v>
      </c>
      <c r="BK115" s="143">
        <f>SUM(BK116:BK123)</f>
        <v>0</v>
      </c>
    </row>
    <row r="116" spans="2:65" s="1" customFormat="1" ht="16.5" customHeight="1">
      <c r="B116" s="146"/>
      <c r="C116" s="147" t="s">
        <v>67</v>
      </c>
      <c r="D116" s="147" t="s">
        <v>156</v>
      </c>
      <c r="E116" s="148" t="s">
        <v>1065</v>
      </c>
      <c r="F116" s="149" t="s">
        <v>1066</v>
      </c>
      <c r="G116" s="150" t="s">
        <v>1058</v>
      </c>
      <c r="H116" s="151">
        <v>1</v>
      </c>
      <c r="I116" s="152"/>
      <c r="J116" s="153">
        <f t="shared" ref="J116:J123" si="20">ROUND(I116*H116,2)</f>
        <v>0</v>
      </c>
      <c r="K116" s="149" t="s">
        <v>1</v>
      </c>
      <c r="L116" s="30"/>
      <c r="M116" s="154" t="s">
        <v>1</v>
      </c>
      <c r="N116" s="155" t="s">
        <v>38</v>
      </c>
      <c r="O116" s="49"/>
      <c r="P116" s="156">
        <f t="shared" ref="P116:P123" si="21">O116*H116</f>
        <v>0</v>
      </c>
      <c r="Q116" s="156">
        <v>0</v>
      </c>
      <c r="R116" s="156">
        <f t="shared" ref="R116:R123" si="22">Q116*H116</f>
        <v>0</v>
      </c>
      <c r="S116" s="156">
        <v>0</v>
      </c>
      <c r="T116" s="157">
        <f t="shared" ref="T116:T123" si="23">S116*H116</f>
        <v>0</v>
      </c>
      <c r="AR116" s="16" t="s">
        <v>161</v>
      </c>
      <c r="AT116" s="16" t="s">
        <v>156</v>
      </c>
      <c r="AU116" s="16" t="s">
        <v>75</v>
      </c>
      <c r="AY116" s="16" t="s">
        <v>154</v>
      </c>
      <c r="BE116" s="158">
        <f t="shared" ref="BE116:BE123" si="24">IF(N116="základní",J116,0)</f>
        <v>0</v>
      </c>
      <c r="BF116" s="158">
        <f t="shared" ref="BF116:BF123" si="25">IF(N116="snížená",J116,0)</f>
        <v>0</v>
      </c>
      <c r="BG116" s="158">
        <f t="shared" ref="BG116:BG123" si="26">IF(N116="zákl. přenesená",J116,0)</f>
        <v>0</v>
      </c>
      <c r="BH116" s="158">
        <f t="shared" ref="BH116:BH123" si="27">IF(N116="sníž. přenesená",J116,0)</f>
        <v>0</v>
      </c>
      <c r="BI116" s="158">
        <f t="shared" ref="BI116:BI123" si="28">IF(N116="nulová",J116,0)</f>
        <v>0</v>
      </c>
      <c r="BJ116" s="16" t="s">
        <v>75</v>
      </c>
      <c r="BK116" s="158">
        <f t="shared" ref="BK116:BK123" si="29">ROUND(I116*H116,2)</f>
        <v>0</v>
      </c>
      <c r="BL116" s="16" t="s">
        <v>161</v>
      </c>
      <c r="BM116" s="16" t="s">
        <v>738</v>
      </c>
    </row>
    <row r="117" spans="2:65" s="1" customFormat="1" ht="16.5" customHeight="1">
      <c r="B117" s="146"/>
      <c r="C117" s="147" t="s">
        <v>67</v>
      </c>
      <c r="D117" s="147" t="s">
        <v>156</v>
      </c>
      <c r="E117" s="148" t="s">
        <v>1067</v>
      </c>
      <c r="F117" s="149" t="s">
        <v>1068</v>
      </c>
      <c r="G117" s="150" t="s">
        <v>1058</v>
      </c>
      <c r="H117" s="151">
        <v>1</v>
      </c>
      <c r="I117" s="152"/>
      <c r="J117" s="153">
        <f t="shared" si="20"/>
        <v>0</v>
      </c>
      <c r="K117" s="149" t="s">
        <v>1</v>
      </c>
      <c r="L117" s="30"/>
      <c r="M117" s="154" t="s">
        <v>1</v>
      </c>
      <c r="N117" s="155" t="s">
        <v>38</v>
      </c>
      <c r="O117" s="49"/>
      <c r="P117" s="156">
        <f t="shared" si="21"/>
        <v>0</v>
      </c>
      <c r="Q117" s="156">
        <v>0</v>
      </c>
      <c r="R117" s="156">
        <f t="shared" si="22"/>
        <v>0</v>
      </c>
      <c r="S117" s="156">
        <v>0</v>
      </c>
      <c r="T117" s="157">
        <f t="shared" si="23"/>
        <v>0</v>
      </c>
      <c r="AR117" s="16" t="s">
        <v>161</v>
      </c>
      <c r="AT117" s="16" t="s">
        <v>156</v>
      </c>
      <c r="AU117" s="16" t="s">
        <v>75</v>
      </c>
      <c r="AY117" s="16" t="s">
        <v>154</v>
      </c>
      <c r="BE117" s="158">
        <f t="shared" si="24"/>
        <v>0</v>
      </c>
      <c r="BF117" s="158">
        <f t="shared" si="25"/>
        <v>0</v>
      </c>
      <c r="BG117" s="158">
        <f t="shared" si="26"/>
        <v>0</v>
      </c>
      <c r="BH117" s="158">
        <f t="shared" si="27"/>
        <v>0</v>
      </c>
      <c r="BI117" s="158">
        <f t="shared" si="28"/>
        <v>0</v>
      </c>
      <c r="BJ117" s="16" t="s">
        <v>75</v>
      </c>
      <c r="BK117" s="158">
        <f t="shared" si="29"/>
        <v>0</v>
      </c>
      <c r="BL117" s="16" t="s">
        <v>161</v>
      </c>
      <c r="BM117" s="16" t="s">
        <v>1069</v>
      </c>
    </row>
    <row r="118" spans="2:65" s="1" customFormat="1" ht="16.5" customHeight="1">
      <c r="B118" s="146"/>
      <c r="C118" s="147" t="s">
        <v>67</v>
      </c>
      <c r="D118" s="147" t="s">
        <v>156</v>
      </c>
      <c r="E118" s="148" t="s">
        <v>1070</v>
      </c>
      <c r="F118" s="149" t="s">
        <v>1071</v>
      </c>
      <c r="G118" s="150" t="s">
        <v>1058</v>
      </c>
      <c r="H118" s="151">
        <v>1</v>
      </c>
      <c r="I118" s="152"/>
      <c r="J118" s="153">
        <f t="shared" si="20"/>
        <v>0</v>
      </c>
      <c r="K118" s="149" t="s">
        <v>1</v>
      </c>
      <c r="L118" s="30"/>
      <c r="M118" s="154" t="s">
        <v>1</v>
      </c>
      <c r="N118" s="155" t="s">
        <v>38</v>
      </c>
      <c r="O118" s="49"/>
      <c r="P118" s="156">
        <f t="shared" si="21"/>
        <v>0</v>
      </c>
      <c r="Q118" s="156">
        <v>0</v>
      </c>
      <c r="R118" s="156">
        <f t="shared" si="22"/>
        <v>0</v>
      </c>
      <c r="S118" s="156">
        <v>0</v>
      </c>
      <c r="T118" s="157">
        <f t="shared" si="23"/>
        <v>0</v>
      </c>
      <c r="AR118" s="16" t="s">
        <v>161</v>
      </c>
      <c r="AT118" s="16" t="s">
        <v>156</v>
      </c>
      <c r="AU118" s="16" t="s">
        <v>75</v>
      </c>
      <c r="AY118" s="16" t="s">
        <v>154</v>
      </c>
      <c r="BE118" s="158">
        <f t="shared" si="24"/>
        <v>0</v>
      </c>
      <c r="BF118" s="158">
        <f t="shared" si="25"/>
        <v>0</v>
      </c>
      <c r="BG118" s="158">
        <f t="shared" si="26"/>
        <v>0</v>
      </c>
      <c r="BH118" s="158">
        <f t="shared" si="27"/>
        <v>0</v>
      </c>
      <c r="BI118" s="158">
        <f t="shared" si="28"/>
        <v>0</v>
      </c>
      <c r="BJ118" s="16" t="s">
        <v>75</v>
      </c>
      <c r="BK118" s="158">
        <f t="shared" si="29"/>
        <v>0</v>
      </c>
      <c r="BL118" s="16" t="s">
        <v>161</v>
      </c>
      <c r="BM118" s="16" t="s">
        <v>1072</v>
      </c>
    </row>
    <row r="119" spans="2:65" s="1" customFormat="1" ht="16.5" customHeight="1">
      <c r="B119" s="146"/>
      <c r="C119" s="147" t="s">
        <v>67</v>
      </c>
      <c r="D119" s="147" t="s">
        <v>156</v>
      </c>
      <c r="E119" s="148" t="s">
        <v>1073</v>
      </c>
      <c r="F119" s="149" t="s">
        <v>1074</v>
      </c>
      <c r="G119" s="150" t="s">
        <v>1075</v>
      </c>
      <c r="H119" s="151">
        <v>24</v>
      </c>
      <c r="I119" s="152"/>
      <c r="J119" s="153">
        <f t="shared" si="20"/>
        <v>0</v>
      </c>
      <c r="K119" s="149" t="s">
        <v>1</v>
      </c>
      <c r="L119" s="30"/>
      <c r="M119" s="154" t="s">
        <v>1</v>
      </c>
      <c r="N119" s="155" t="s">
        <v>38</v>
      </c>
      <c r="O119" s="49"/>
      <c r="P119" s="156">
        <f t="shared" si="21"/>
        <v>0</v>
      </c>
      <c r="Q119" s="156">
        <v>0</v>
      </c>
      <c r="R119" s="156">
        <f t="shared" si="22"/>
        <v>0</v>
      </c>
      <c r="S119" s="156">
        <v>0</v>
      </c>
      <c r="T119" s="157">
        <f t="shared" si="23"/>
        <v>0</v>
      </c>
      <c r="AR119" s="16" t="s">
        <v>161</v>
      </c>
      <c r="AT119" s="16" t="s">
        <v>156</v>
      </c>
      <c r="AU119" s="16" t="s">
        <v>75</v>
      </c>
      <c r="AY119" s="16" t="s">
        <v>154</v>
      </c>
      <c r="BE119" s="158">
        <f t="shared" si="24"/>
        <v>0</v>
      </c>
      <c r="BF119" s="158">
        <f t="shared" si="25"/>
        <v>0</v>
      </c>
      <c r="BG119" s="158">
        <f t="shared" si="26"/>
        <v>0</v>
      </c>
      <c r="BH119" s="158">
        <f t="shared" si="27"/>
        <v>0</v>
      </c>
      <c r="BI119" s="158">
        <f t="shared" si="28"/>
        <v>0</v>
      </c>
      <c r="BJ119" s="16" t="s">
        <v>75</v>
      </c>
      <c r="BK119" s="158">
        <f t="shared" si="29"/>
        <v>0</v>
      </c>
      <c r="BL119" s="16" t="s">
        <v>161</v>
      </c>
      <c r="BM119" s="16" t="s">
        <v>1076</v>
      </c>
    </row>
    <row r="120" spans="2:65" s="1" customFormat="1" ht="16.5" customHeight="1">
      <c r="B120" s="146"/>
      <c r="C120" s="147" t="s">
        <v>67</v>
      </c>
      <c r="D120" s="147" t="s">
        <v>156</v>
      </c>
      <c r="E120" s="148" t="s">
        <v>1077</v>
      </c>
      <c r="F120" s="149" t="s">
        <v>1078</v>
      </c>
      <c r="G120" s="150" t="s">
        <v>1058</v>
      </c>
      <c r="H120" s="151">
        <v>1</v>
      </c>
      <c r="I120" s="152"/>
      <c r="J120" s="153">
        <f t="shared" si="20"/>
        <v>0</v>
      </c>
      <c r="K120" s="149" t="s">
        <v>1</v>
      </c>
      <c r="L120" s="30"/>
      <c r="M120" s="154" t="s">
        <v>1</v>
      </c>
      <c r="N120" s="155" t="s">
        <v>38</v>
      </c>
      <c r="O120" s="49"/>
      <c r="P120" s="156">
        <f t="shared" si="21"/>
        <v>0</v>
      </c>
      <c r="Q120" s="156">
        <v>0</v>
      </c>
      <c r="R120" s="156">
        <f t="shared" si="22"/>
        <v>0</v>
      </c>
      <c r="S120" s="156">
        <v>0</v>
      </c>
      <c r="T120" s="157">
        <f t="shared" si="23"/>
        <v>0</v>
      </c>
      <c r="AR120" s="16" t="s">
        <v>161</v>
      </c>
      <c r="AT120" s="16" t="s">
        <v>156</v>
      </c>
      <c r="AU120" s="16" t="s">
        <v>75</v>
      </c>
      <c r="AY120" s="16" t="s">
        <v>154</v>
      </c>
      <c r="BE120" s="158">
        <f t="shared" si="24"/>
        <v>0</v>
      </c>
      <c r="BF120" s="158">
        <f t="shared" si="25"/>
        <v>0</v>
      </c>
      <c r="BG120" s="158">
        <f t="shared" si="26"/>
        <v>0</v>
      </c>
      <c r="BH120" s="158">
        <f t="shared" si="27"/>
        <v>0</v>
      </c>
      <c r="BI120" s="158">
        <f t="shared" si="28"/>
        <v>0</v>
      </c>
      <c r="BJ120" s="16" t="s">
        <v>75</v>
      </c>
      <c r="BK120" s="158">
        <f t="shared" si="29"/>
        <v>0</v>
      </c>
      <c r="BL120" s="16" t="s">
        <v>161</v>
      </c>
      <c r="BM120" s="16" t="s">
        <v>1079</v>
      </c>
    </row>
    <row r="121" spans="2:65" s="1" customFormat="1" ht="16.5" customHeight="1">
      <c r="B121" s="146"/>
      <c r="C121" s="147" t="s">
        <v>67</v>
      </c>
      <c r="D121" s="147" t="s">
        <v>156</v>
      </c>
      <c r="E121" s="148" t="s">
        <v>1080</v>
      </c>
      <c r="F121" s="149" t="s">
        <v>1081</v>
      </c>
      <c r="G121" s="150" t="s">
        <v>1058</v>
      </c>
      <c r="H121" s="151">
        <v>1</v>
      </c>
      <c r="I121" s="152"/>
      <c r="J121" s="153">
        <f t="shared" si="20"/>
        <v>0</v>
      </c>
      <c r="K121" s="149" t="s">
        <v>1</v>
      </c>
      <c r="L121" s="30"/>
      <c r="M121" s="154" t="s">
        <v>1</v>
      </c>
      <c r="N121" s="155" t="s">
        <v>38</v>
      </c>
      <c r="O121" s="49"/>
      <c r="P121" s="156">
        <f t="shared" si="21"/>
        <v>0</v>
      </c>
      <c r="Q121" s="156">
        <v>0</v>
      </c>
      <c r="R121" s="156">
        <f t="shared" si="22"/>
        <v>0</v>
      </c>
      <c r="S121" s="156">
        <v>0</v>
      </c>
      <c r="T121" s="157">
        <f t="shared" si="23"/>
        <v>0</v>
      </c>
      <c r="AR121" s="16" t="s">
        <v>161</v>
      </c>
      <c r="AT121" s="16" t="s">
        <v>156</v>
      </c>
      <c r="AU121" s="16" t="s">
        <v>75</v>
      </c>
      <c r="AY121" s="16" t="s">
        <v>154</v>
      </c>
      <c r="BE121" s="158">
        <f t="shared" si="24"/>
        <v>0</v>
      </c>
      <c r="BF121" s="158">
        <f t="shared" si="25"/>
        <v>0</v>
      </c>
      <c r="BG121" s="158">
        <f t="shared" si="26"/>
        <v>0</v>
      </c>
      <c r="BH121" s="158">
        <f t="shared" si="27"/>
        <v>0</v>
      </c>
      <c r="BI121" s="158">
        <f t="shared" si="28"/>
        <v>0</v>
      </c>
      <c r="BJ121" s="16" t="s">
        <v>75</v>
      </c>
      <c r="BK121" s="158">
        <f t="shared" si="29"/>
        <v>0</v>
      </c>
      <c r="BL121" s="16" t="s">
        <v>161</v>
      </c>
      <c r="BM121" s="16" t="s">
        <v>1082</v>
      </c>
    </row>
    <row r="122" spans="2:65" s="1" customFormat="1" ht="16.5" customHeight="1">
      <c r="B122" s="146"/>
      <c r="C122" s="147" t="s">
        <v>67</v>
      </c>
      <c r="D122" s="147" t="s">
        <v>156</v>
      </c>
      <c r="E122" s="148" t="s">
        <v>1083</v>
      </c>
      <c r="F122" s="149" t="s">
        <v>1084</v>
      </c>
      <c r="G122" s="150" t="s">
        <v>1058</v>
      </c>
      <c r="H122" s="151">
        <v>1</v>
      </c>
      <c r="I122" s="152"/>
      <c r="J122" s="153">
        <f t="shared" si="20"/>
        <v>0</v>
      </c>
      <c r="K122" s="149" t="s">
        <v>1</v>
      </c>
      <c r="L122" s="30"/>
      <c r="M122" s="154" t="s">
        <v>1</v>
      </c>
      <c r="N122" s="155" t="s">
        <v>38</v>
      </c>
      <c r="O122" s="49"/>
      <c r="P122" s="156">
        <f t="shared" si="21"/>
        <v>0</v>
      </c>
      <c r="Q122" s="156">
        <v>0</v>
      </c>
      <c r="R122" s="156">
        <f t="shared" si="22"/>
        <v>0</v>
      </c>
      <c r="S122" s="156">
        <v>0</v>
      </c>
      <c r="T122" s="157">
        <f t="shared" si="23"/>
        <v>0</v>
      </c>
      <c r="AR122" s="16" t="s">
        <v>161</v>
      </c>
      <c r="AT122" s="16" t="s">
        <v>156</v>
      </c>
      <c r="AU122" s="16" t="s">
        <v>75</v>
      </c>
      <c r="AY122" s="16" t="s">
        <v>154</v>
      </c>
      <c r="BE122" s="158">
        <f t="shared" si="24"/>
        <v>0</v>
      </c>
      <c r="BF122" s="158">
        <f t="shared" si="25"/>
        <v>0</v>
      </c>
      <c r="BG122" s="158">
        <f t="shared" si="26"/>
        <v>0</v>
      </c>
      <c r="BH122" s="158">
        <f t="shared" si="27"/>
        <v>0</v>
      </c>
      <c r="BI122" s="158">
        <f t="shared" si="28"/>
        <v>0</v>
      </c>
      <c r="BJ122" s="16" t="s">
        <v>75</v>
      </c>
      <c r="BK122" s="158">
        <f t="shared" si="29"/>
        <v>0</v>
      </c>
      <c r="BL122" s="16" t="s">
        <v>161</v>
      </c>
      <c r="BM122" s="16" t="s">
        <v>1085</v>
      </c>
    </row>
    <row r="123" spans="2:65" s="1" customFormat="1" ht="16.5" customHeight="1">
      <c r="B123" s="146"/>
      <c r="C123" s="147" t="s">
        <v>67</v>
      </c>
      <c r="D123" s="147" t="s">
        <v>156</v>
      </c>
      <c r="E123" s="148" t="s">
        <v>1086</v>
      </c>
      <c r="F123" s="149" t="s">
        <v>1087</v>
      </c>
      <c r="G123" s="150" t="s">
        <v>1058</v>
      </c>
      <c r="H123" s="151">
        <v>1</v>
      </c>
      <c r="I123" s="152"/>
      <c r="J123" s="153">
        <f t="shared" si="20"/>
        <v>0</v>
      </c>
      <c r="K123" s="149" t="s">
        <v>1</v>
      </c>
      <c r="L123" s="30"/>
      <c r="M123" s="196" t="s">
        <v>1</v>
      </c>
      <c r="N123" s="197" t="s">
        <v>38</v>
      </c>
      <c r="O123" s="198"/>
      <c r="P123" s="199">
        <f t="shared" si="21"/>
        <v>0</v>
      </c>
      <c r="Q123" s="199">
        <v>0</v>
      </c>
      <c r="R123" s="199">
        <f t="shared" si="22"/>
        <v>0</v>
      </c>
      <c r="S123" s="199">
        <v>0</v>
      </c>
      <c r="T123" s="200">
        <f t="shared" si="23"/>
        <v>0</v>
      </c>
      <c r="AR123" s="16" t="s">
        <v>161</v>
      </c>
      <c r="AT123" s="16" t="s">
        <v>156</v>
      </c>
      <c r="AU123" s="16" t="s">
        <v>75</v>
      </c>
      <c r="AY123" s="16" t="s">
        <v>154</v>
      </c>
      <c r="BE123" s="158">
        <f t="shared" si="24"/>
        <v>0</v>
      </c>
      <c r="BF123" s="158">
        <f t="shared" si="25"/>
        <v>0</v>
      </c>
      <c r="BG123" s="158">
        <f t="shared" si="26"/>
        <v>0</v>
      </c>
      <c r="BH123" s="158">
        <f t="shared" si="27"/>
        <v>0</v>
      </c>
      <c r="BI123" s="158">
        <f t="shared" si="28"/>
        <v>0</v>
      </c>
      <c r="BJ123" s="16" t="s">
        <v>75</v>
      </c>
      <c r="BK123" s="158">
        <f t="shared" si="29"/>
        <v>0</v>
      </c>
      <c r="BL123" s="16" t="s">
        <v>161</v>
      </c>
      <c r="BM123" s="16" t="s">
        <v>1088</v>
      </c>
    </row>
    <row r="124" spans="2:65" s="1" customFormat="1" ht="6.9" customHeight="1">
      <c r="B124" s="39"/>
      <c r="C124" s="40"/>
      <c r="D124" s="40"/>
      <c r="E124" s="40"/>
      <c r="F124" s="40"/>
      <c r="G124" s="40"/>
      <c r="H124" s="40"/>
      <c r="I124" s="107"/>
      <c r="J124" s="40"/>
      <c r="K124" s="40"/>
      <c r="L124" s="30"/>
    </row>
  </sheetData>
  <autoFilter ref="C90:K123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4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89" customWidth="1"/>
    <col min="10" max="10" width="23.42578125" customWidth="1"/>
    <col min="11" max="11" width="15.425781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5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97</v>
      </c>
    </row>
    <row r="3" spans="2:46" ht="6.9" customHeight="1">
      <c r="B3" s="17"/>
      <c r="C3" s="18"/>
      <c r="D3" s="18"/>
      <c r="E3" s="18"/>
      <c r="F3" s="18"/>
      <c r="G3" s="18"/>
      <c r="H3" s="18"/>
      <c r="I3" s="90"/>
      <c r="J3" s="18"/>
      <c r="K3" s="18"/>
      <c r="L3" s="19"/>
      <c r="AT3" s="16" t="s">
        <v>77</v>
      </c>
    </row>
    <row r="4" spans="2:46" ht="24.9" customHeight="1">
      <c r="B4" s="19"/>
      <c r="D4" s="20" t="s">
        <v>107</v>
      </c>
      <c r="L4" s="19"/>
      <c r="M4" s="21" t="s">
        <v>10</v>
      </c>
      <c r="AT4" s="16" t="s">
        <v>3</v>
      </c>
    </row>
    <row r="5" spans="2:46" ht="6.9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47" t="str">
        <f>'Rekapitulace stavby'!K6</f>
        <v>Hala Klimeška - III. etapa</v>
      </c>
      <c r="F7" s="248"/>
      <c r="G7" s="248"/>
      <c r="H7" s="248"/>
      <c r="L7" s="19"/>
    </row>
    <row r="8" spans="2:46" ht="12" customHeight="1">
      <c r="B8" s="19"/>
      <c r="D8" s="25" t="s">
        <v>108</v>
      </c>
      <c r="L8" s="19"/>
    </row>
    <row r="9" spans="2:46" s="1" customFormat="1" ht="16.5" customHeight="1">
      <c r="B9" s="30"/>
      <c r="E9" s="247" t="s">
        <v>1004</v>
      </c>
      <c r="F9" s="222"/>
      <c r="G9" s="222"/>
      <c r="H9" s="222"/>
      <c r="I9" s="91"/>
      <c r="L9" s="30"/>
    </row>
    <row r="10" spans="2:46" s="1" customFormat="1" ht="12" customHeight="1">
      <c r="B10" s="30"/>
      <c r="D10" s="25" t="s">
        <v>1008</v>
      </c>
      <c r="I10" s="91"/>
      <c r="L10" s="30"/>
    </row>
    <row r="11" spans="2:46" s="1" customFormat="1" ht="36.9" customHeight="1">
      <c r="B11" s="30"/>
      <c r="E11" s="223" t="s">
        <v>1089</v>
      </c>
      <c r="F11" s="222"/>
      <c r="G11" s="222"/>
      <c r="H11" s="222"/>
      <c r="I11" s="91"/>
      <c r="L11" s="30"/>
    </row>
    <row r="12" spans="2:46" s="1" customFormat="1" ht="10.199999999999999">
      <c r="B12" s="30"/>
      <c r="I12" s="91"/>
      <c r="L12" s="30"/>
    </row>
    <row r="13" spans="2:46" s="1" customFormat="1" ht="12" customHeight="1">
      <c r="B13" s="30"/>
      <c r="D13" s="25" t="s">
        <v>18</v>
      </c>
      <c r="F13" s="16" t="s">
        <v>1</v>
      </c>
      <c r="I13" s="92" t="s">
        <v>19</v>
      </c>
      <c r="J13" s="16" t="s">
        <v>1</v>
      </c>
      <c r="L13" s="30"/>
    </row>
    <row r="14" spans="2:46" s="1" customFormat="1" ht="12" customHeight="1">
      <c r="B14" s="30"/>
      <c r="D14" s="25" t="s">
        <v>20</v>
      </c>
      <c r="F14" s="16" t="s">
        <v>21</v>
      </c>
      <c r="I14" s="92" t="s">
        <v>22</v>
      </c>
      <c r="J14" s="46" t="str">
        <f>'Rekapitulace stavby'!AN8</f>
        <v>17. 6. 2018</v>
      </c>
      <c r="L14" s="30"/>
    </row>
    <row r="15" spans="2:46" s="1" customFormat="1" ht="10.8" customHeight="1">
      <c r="B15" s="30"/>
      <c r="I15" s="91"/>
      <c r="L15" s="30"/>
    </row>
    <row r="16" spans="2:46" s="1" customFormat="1" ht="12" customHeight="1">
      <c r="B16" s="30"/>
      <c r="D16" s="25" t="s">
        <v>24</v>
      </c>
      <c r="I16" s="92" t="s">
        <v>25</v>
      </c>
      <c r="J16" s="16" t="str">
        <f>IF('Rekapitulace stavby'!AN10="","",'Rekapitulace stavby'!AN10)</f>
        <v/>
      </c>
      <c r="L16" s="30"/>
    </row>
    <row r="17" spans="2:12" s="1" customFormat="1" ht="18" customHeight="1">
      <c r="B17" s="30"/>
      <c r="E17" s="16" t="str">
        <f>IF('Rekapitulace stavby'!E11="","",'Rekapitulace stavby'!E11)</f>
        <v xml:space="preserve"> </v>
      </c>
      <c r="I17" s="92" t="s">
        <v>26</v>
      </c>
      <c r="J17" s="16" t="str">
        <f>IF('Rekapitulace stavby'!AN11="","",'Rekapitulace stavby'!AN11)</f>
        <v/>
      </c>
      <c r="L17" s="30"/>
    </row>
    <row r="18" spans="2:12" s="1" customFormat="1" ht="6.9" customHeight="1">
      <c r="B18" s="30"/>
      <c r="I18" s="91"/>
      <c r="L18" s="30"/>
    </row>
    <row r="19" spans="2:12" s="1" customFormat="1" ht="12" customHeight="1">
      <c r="B19" s="30"/>
      <c r="D19" s="25" t="s">
        <v>27</v>
      </c>
      <c r="I19" s="92" t="s">
        <v>25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49" t="str">
        <f>'Rekapitulace stavby'!E14</f>
        <v>Vyplň údaj</v>
      </c>
      <c r="F20" s="226"/>
      <c r="G20" s="226"/>
      <c r="H20" s="226"/>
      <c r="I20" s="92" t="s">
        <v>26</v>
      </c>
      <c r="J20" s="26" t="str">
        <f>'Rekapitulace stavby'!AN14</f>
        <v>Vyplň údaj</v>
      </c>
      <c r="L20" s="30"/>
    </row>
    <row r="21" spans="2:12" s="1" customFormat="1" ht="6.9" customHeight="1">
      <c r="B21" s="30"/>
      <c r="I21" s="91"/>
      <c r="L21" s="30"/>
    </row>
    <row r="22" spans="2:12" s="1" customFormat="1" ht="12" customHeight="1">
      <c r="B22" s="30"/>
      <c r="D22" s="25" t="s">
        <v>29</v>
      </c>
      <c r="I22" s="92" t="s">
        <v>25</v>
      </c>
      <c r="J22" s="16" t="str">
        <f>IF('Rekapitulace stavby'!AN16="","",'Rekapitulace stavby'!AN16)</f>
        <v/>
      </c>
      <c r="L22" s="30"/>
    </row>
    <row r="23" spans="2:12" s="1" customFormat="1" ht="18" customHeight="1">
      <c r="B23" s="30"/>
      <c r="E23" s="16" t="str">
        <f>IF('Rekapitulace stavby'!E17="","",'Rekapitulace stavby'!E17)</f>
        <v xml:space="preserve"> </v>
      </c>
      <c r="I23" s="92" t="s">
        <v>26</v>
      </c>
      <c r="J23" s="16" t="str">
        <f>IF('Rekapitulace stavby'!AN17="","",'Rekapitulace stavby'!AN17)</f>
        <v/>
      </c>
      <c r="L23" s="30"/>
    </row>
    <row r="24" spans="2:12" s="1" customFormat="1" ht="6.9" customHeight="1">
      <c r="B24" s="30"/>
      <c r="I24" s="91"/>
      <c r="L24" s="30"/>
    </row>
    <row r="25" spans="2:12" s="1" customFormat="1" ht="12" customHeight="1">
      <c r="B25" s="30"/>
      <c r="D25" s="25" t="s">
        <v>31</v>
      </c>
      <c r="I25" s="92" t="s">
        <v>25</v>
      </c>
      <c r="J25" s="16" t="str">
        <f>IF('Rekapitulace stavby'!AN19="","",'Rekapitulace stavby'!AN19)</f>
        <v/>
      </c>
      <c r="L25" s="30"/>
    </row>
    <row r="26" spans="2:12" s="1" customFormat="1" ht="18" customHeight="1">
      <c r="B26" s="30"/>
      <c r="E26" s="16" t="str">
        <f>IF('Rekapitulace stavby'!E20="","",'Rekapitulace stavby'!E20)</f>
        <v xml:space="preserve"> </v>
      </c>
      <c r="I26" s="92" t="s">
        <v>26</v>
      </c>
      <c r="J26" s="16" t="str">
        <f>IF('Rekapitulace stavby'!AN20="","",'Rekapitulace stavby'!AN20)</f>
        <v/>
      </c>
      <c r="L26" s="30"/>
    </row>
    <row r="27" spans="2:12" s="1" customFormat="1" ht="6.9" customHeight="1">
      <c r="B27" s="30"/>
      <c r="I27" s="91"/>
      <c r="L27" s="30"/>
    </row>
    <row r="28" spans="2:12" s="1" customFormat="1" ht="12" customHeight="1">
      <c r="B28" s="30"/>
      <c r="D28" s="25" t="s">
        <v>32</v>
      </c>
      <c r="I28" s="91"/>
      <c r="L28" s="30"/>
    </row>
    <row r="29" spans="2:12" s="7" customFormat="1" ht="16.5" customHeight="1">
      <c r="B29" s="93"/>
      <c r="E29" s="230" t="s">
        <v>1</v>
      </c>
      <c r="F29" s="230"/>
      <c r="G29" s="230"/>
      <c r="H29" s="230"/>
      <c r="I29" s="94"/>
      <c r="L29" s="93"/>
    </row>
    <row r="30" spans="2:12" s="1" customFormat="1" ht="6.9" customHeight="1">
      <c r="B30" s="30"/>
      <c r="I30" s="91"/>
      <c r="L30" s="30"/>
    </row>
    <row r="31" spans="2:12" s="1" customFormat="1" ht="6.9" customHeight="1">
      <c r="B31" s="30"/>
      <c r="D31" s="47"/>
      <c r="E31" s="47"/>
      <c r="F31" s="47"/>
      <c r="G31" s="47"/>
      <c r="H31" s="47"/>
      <c r="I31" s="95"/>
      <c r="J31" s="47"/>
      <c r="K31" s="47"/>
      <c r="L31" s="30"/>
    </row>
    <row r="32" spans="2:12" s="1" customFormat="1" ht="25.35" customHeight="1">
      <c r="B32" s="30"/>
      <c r="D32" s="96" t="s">
        <v>33</v>
      </c>
      <c r="I32" s="91"/>
      <c r="J32" s="60">
        <f>ROUND(J89, 2)</f>
        <v>0</v>
      </c>
      <c r="L32" s="30"/>
    </row>
    <row r="33" spans="2:12" s="1" customFormat="1" ht="6.9" customHeight="1">
      <c r="B33" s="30"/>
      <c r="D33" s="47"/>
      <c r="E33" s="47"/>
      <c r="F33" s="47"/>
      <c r="G33" s="47"/>
      <c r="H33" s="47"/>
      <c r="I33" s="95"/>
      <c r="J33" s="47"/>
      <c r="K33" s="47"/>
      <c r="L33" s="30"/>
    </row>
    <row r="34" spans="2:12" s="1" customFormat="1" ht="14.4" customHeight="1">
      <c r="B34" s="30"/>
      <c r="F34" s="33" t="s">
        <v>35</v>
      </c>
      <c r="I34" s="97" t="s">
        <v>34</v>
      </c>
      <c r="J34" s="33" t="s">
        <v>36</v>
      </c>
      <c r="L34" s="30"/>
    </row>
    <row r="35" spans="2:12" s="1" customFormat="1" ht="14.4" customHeight="1">
      <c r="B35" s="30"/>
      <c r="D35" s="25" t="s">
        <v>37</v>
      </c>
      <c r="E35" s="25" t="s">
        <v>38</v>
      </c>
      <c r="F35" s="98">
        <f>ROUND((SUM(BE89:BE113)),  2)</f>
        <v>0</v>
      </c>
      <c r="I35" s="99">
        <v>0.21</v>
      </c>
      <c r="J35" s="98">
        <f>ROUND(((SUM(BE89:BE113))*I35),  2)</f>
        <v>0</v>
      </c>
      <c r="L35" s="30"/>
    </row>
    <row r="36" spans="2:12" s="1" customFormat="1" ht="14.4" customHeight="1">
      <c r="B36" s="30"/>
      <c r="E36" s="25" t="s">
        <v>39</v>
      </c>
      <c r="F36" s="98">
        <f>ROUND((SUM(BF89:BF113)),  2)</f>
        <v>0</v>
      </c>
      <c r="I36" s="99">
        <v>0.15</v>
      </c>
      <c r="J36" s="98">
        <f>ROUND(((SUM(BF89:BF113))*I36),  2)</f>
        <v>0</v>
      </c>
      <c r="L36" s="30"/>
    </row>
    <row r="37" spans="2:12" s="1" customFormat="1" ht="14.4" hidden="1" customHeight="1">
      <c r="B37" s="30"/>
      <c r="E37" s="25" t="s">
        <v>40</v>
      </c>
      <c r="F37" s="98">
        <f>ROUND((SUM(BG89:BG113)),  2)</f>
        <v>0</v>
      </c>
      <c r="I37" s="99">
        <v>0.21</v>
      </c>
      <c r="J37" s="98">
        <f>0</f>
        <v>0</v>
      </c>
      <c r="L37" s="30"/>
    </row>
    <row r="38" spans="2:12" s="1" customFormat="1" ht="14.4" hidden="1" customHeight="1">
      <c r="B38" s="30"/>
      <c r="E38" s="25" t="s">
        <v>41</v>
      </c>
      <c r="F38" s="98">
        <f>ROUND((SUM(BH89:BH113)),  2)</f>
        <v>0</v>
      </c>
      <c r="I38" s="99">
        <v>0.15</v>
      </c>
      <c r="J38" s="98">
        <f>0</f>
        <v>0</v>
      </c>
      <c r="L38" s="30"/>
    </row>
    <row r="39" spans="2:12" s="1" customFormat="1" ht="14.4" hidden="1" customHeight="1">
      <c r="B39" s="30"/>
      <c r="E39" s="25" t="s">
        <v>42</v>
      </c>
      <c r="F39" s="98">
        <f>ROUND((SUM(BI89:BI113)),  2)</f>
        <v>0</v>
      </c>
      <c r="I39" s="99">
        <v>0</v>
      </c>
      <c r="J39" s="98">
        <f>0</f>
        <v>0</v>
      </c>
      <c r="L39" s="30"/>
    </row>
    <row r="40" spans="2:12" s="1" customFormat="1" ht="6.9" customHeight="1">
      <c r="B40" s="30"/>
      <c r="I40" s="91"/>
      <c r="L40" s="30"/>
    </row>
    <row r="41" spans="2:12" s="1" customFormat="1" ht="25.35" customHeight="1">
      <c r="B41" s="30"/>
      <c r="C41" s="100"/>
      <c r="D41" s="101" t="s">
        <v>43</v>
      </c>
      <c r="E41" s="51"/>
      <c r="F41" s="51"/>
      <c r="G41" s="102" t="s">
        <v>44</v>
      </c>
      <c r="H41" s="103" t="s">
        <v>45</v>
      </c>
      <c r="I41" s="104"/>
      <c r="J41" s="105">
        <f>SUM(J32:J39)</f>
        <v>0</v>
      </c>
      <c r="K41" s="106"/>
      <c r="L41" s="30"/>
    </row>
    <row r="42" spans="2:12" s="1" customFormat="1" ht="14.4" customHeight="1">
      <c r="B42" s="39"/>
      <c r="C42" s="40"/>
      <c r="D42" s="40"/>
      <c r="E42" s="40"/>
      <c r="F42" s="40"/>
      <c r="G42" s="40"/>
      <c r="H42" s="40"/>
      <c r="I42" s="107"/>
      <c r="J42" s="40"/>
      <c r="K42" s="40"/>
      <c r="L42" s="30"/>
    </row>
    <row r="46" spans="2:12" s="1" customFormat="1" ht="6.9" customHeight="1">
      <c r="B46" s="41"/>
      <c r="C46" s="42"/>
      <c r="D46" s="42"/>
      <c r="E46" s="42"/>
      <c r="F46" s="42"/>
      <c r="G46" s="42"/>
      <c r="H46" s="42"/>
      <c r="I46" s="108"/>
      <c r="J46" s="42"/>
      <c r="K46" s="42"/>
      <c r="L46" s="30"/>
    </row>
    <row r="47" spans="2:12" s="1" customFormat="1" ht="24.9" customHeight="1">
      <c r="B47" s="30"/>
      <c r="C47" s="20" t="s">
        <v>111</v>
      </c>
      <c r="I47" s="91"/>
      <c r="L47" s="30"/>
    </row>
    <row r="48" spans="2:12" s="1" customFormat="1" ht="6.9" customHeight="1">
      <c r="B48" s="30"/>
      <c r="I48" s="91"/>
      <c r="L48" s="30"/>
    </row>
    <row r="49" spans="2:47" s="1" customFormat="1" ht="12" customHeight="1">
      <c r="B49" s="30"/>
      <c r="C49" s="25" t="s">
        <v>16</v>
      </c>
      <c r="I49" s="91"/>
      <c r="L49" s="30"/>
    </row>
    <row r="50" spans="2:47" s="1" customFormat="1" ht="16.5" customHeight="1">
      <c r="B50" s="30"/>
      <c r="E50" s="247" t="str">
        <f>E7</f>
        <v>Hala Klimeška - III. etapa</v>
      </c>
      <c r="F50" s="248"/>
      <c r="G50" s="248"/>
      <c r="H50" s="248"/>
      <c r="I50" s="91"/>
      <c r="L50" s="30"/>
    </row>
    <row r="51" spans="2:47" ht="12" customHeight="1">
      <c r="B51" s="19"/>
      <c r="C51" s="25" t="s">
        <v>108</v>
      </c>
      <c r="L51" s="19"/>
    </row>
    <row r="52" spans="2:47" s="1" customFormat="1" ht="16.5" customHeight="1">
      <c r="B52" s="30"/>
      <c r="E52" s="247" t="s">
        <v>1004</v>
      </c>
      <c r="F52" s="222"/>
      <c r="G52" s="222"/>
      <c r="H52" s="222"/>
      <c r="I52" s="91"/>
      <c r="L52" s="30"/>
    </row>
    <row r="53" spans="2:47" s="1" customFormat="1" ht="12" customHeight="1">
      <c r="B53" s="30"/>
      <c r="C53" s="25" t="s">
        <v>1008</v>
      </c>
      <c r="I53" s="91"/>
      <c r="L53" s="30"/>
    </row>
    <row r="54" spans="2:47" s="1" customFormat="1" ht="16.5" customHeight="1">
      <c r="B54" s="30"/>
      <c r="E54" s="223" t="str">
        <f>E11</f>
        <v>D08b - EZS</v>
      </c>
      <c r="F54" s="222"/>
      <c r="G54" s="222"/>
      <c r="H54" s="222"/>
      <c r="I54" s="91"/>
      <c r="L54" s="30"/>
    </row>
    <row r="55" spans="2:47" s="1" customFormat="1" ht="6.9" customHeight="1">
      <c r="B55" s="30"/>
      <c r="I55" s="91"/>
      <c r="L55" s="30"/>
    </row>
    <row r="56" spans="2:47" s="1" customFormat="1" ht="12" customHeight="1">
      <c r="B56" s="30"/>
      <c r="C56" s="25" t="s">
        <v>20</v>
      </c>
      <c r="F56" s="16" t="str">
        <f>F14</f>
        <v xml:space="preserve"> </v>
      </c>
      <c r="I56" s="92" t="s">
        <v>22</v>
      </c>
      <c r="J56" s="46" t="str">
        <f>IF(J14="","",J14)</f>
        <v>17. 6. 2018</v>
      </c>
      <c r="L56" s="30"/>
    </row>
    <row r="57" spans="2:47" s="1" customFormat="1" ht="6.9" customHeight="1">
      <c r="B57" s="30"/>
      <c r="I57" s="91"/>
      <c r="L57" s="30"/>
    </row>
    <row r="58" spans="2:47" s="1" customFormat="1" ht="13.65" customHeight="1">
      <c r="B58" s="30"/>
      <c r="C58" s="25" t="s">
        <v>24</v>
      </c>
      <c r="F58" s="16" t="str">
        <f>E17</f>
        <v xml:space="preserve"> </v>
      </c>
      <c r="I58" s="92" t="s">
        <v>29</v>
      </c>
      <c r="J58" s="28" t="str">
        <f>E23</f>
        <v xml:space="preserve"> </v>
      </c>
      <c r="L58" s="30"/>
    </row>
    <row r="59" spans="2:47" s="1" customFormat="1" ht="13.65" customHeight="1">
      <c r="B59" s="30"/>
      <c r="C59" s="25" t="s">
        <v>27</v>
      </c>
      <c r="F59" s="16" t="str">
        <f>IF(E20="","",E20)</f>
        <v>Vyplň údaj</v>
      </c>
      <c r="I59" s="92" t="s">
        <v>31</v>
      </c>
      <c r="J59" s="28" t="str">
        <f>E26</f>
        <v xml:space="preserve"> </v>
      </c>
      <c r="L59" s="30"/>
    </row>
    <row r="60" spans="2:47" s="1" customFormat="1" ht="10.35" customHeight="1">
      <c r="B60" s="30"/>
      <c r="I60" s="91"/>
      <c r="L60" s="30"/>
    </row>
    <row r="61" spans="2:47" s="1" customFormat="1" ht="29.25" customHeight="1">
      <c r="B61" s="30"/>
      <c r="C61" s="109" t="s">
        <v>112</v>
      </c>
      <c r="D61" s="100"/>
      <c r="E61" s="100"/>
      <c r="F61" s="100"/>
      <c r="G61" s="100"/>
      <c r="H61" s="100"/>
      <c r="I61" s="110"/>
      <c r="J61" s="111" t="s">
        <v>113</v>
      </c>
      <c r="K61" s="100"/>
      <c r="L61" s="30"/>
    </row>
    <row r="62" spans="2:47" s="1" customFormat="1" ht="10.35" customHeight="1">
      <c r="B62" s="30"/>
      <c r="I62" s="91"/>
      <c r="L62" s="30"/>
    </row>
    <row r="63" spans="2:47" s="1" customFormat="1" ht="22.8" customHeight="1">
      <c r="B63" s="30"/>
      <c r="C63" s="112" t="s">
        <v>114</v>
      </c>
      <c r="I63" s="91"/>
      <c r="J63" s="60">
        <f>J89</f>
        <v>0</v>
      </c>
      <c r="L63" s="30"/>
      <c r="AU63" s="16" t="s">
        <v>115</v>
      </c>
    </row>
    <row r="64" spans="2:47" s="8" customFormat="1" ht="24.9" customHeight="1">
      <c r="B64" s="113"/>
      <c r="D64" s="114" t="s">
        <v>1090</v>
      </c>
      <c r="E64" s="115"/>
      <c r="F64" s="115"/>
      <c r="G64" s="115"/>
      <c r="H64" s="115"/>
      <c r="I64" s="116"/>
      <c r="J64" s="117">
        <f>J90</f>
        <v>0</v>
      </c>
      <c r="L64" s="113"/>
    </row>
    <row r="65" spans="2:12" s="8" customFormat="1" ht="24.9" customHeight="1">
      <c r="B65" s="113"/>
      <c r="D65" s="114" t="s">
        <v>1091</v>
      </c>
      <c r="E65" s="115"/>
      <c r="F65" s="115"/>
      <c r="G65" s="115"/>
      <c r="H65" s="115"/>
      <c r="I65" s="116"/>
      <c r="J65" s="117">
        <f>J91</f>
        <v>0</v>
      </c>
      <c r="L65" s="113"/>
    </row>
    <row r="66" spans="2:12" s="8" customFormat="1" ht="24.9" customHeight="1">
      <c r="B66" s="113"/>
      <c r="D66" s="114" t="s">
        <v>1092</v>
      </c>
      <c r="E66" s="115"/>
      <c r="F66" s="115"/>
      <c r="G66" s="115"/>
      <c r="H66" s="115"/>
      <c r="I66" s="116"/>
      <c r="J66" s="117">
        <f>J96</f>
        <v>0</v>
      </c>
      <c r="L66" s="113"/>
    </row>
    <row r="67" spans="2:12" s="8" customFormat="1" ht="24.9" customHeight="1">
      <c r="B67" s="113"/>
      <c r="D67" s="114" t="s">
        <v>1093</v>
      </c>
      <c r="E67" s="115"/>
      <c r="F67" s="115"/>
      <c r="G67" s="115"/>
      <c r="H67" s="115"/>
      <c r="I67" s="116"/>
      <c r="J67" s="117">
        <f>J104</f>
        <v>0</v>
      </c>
      <c r="L67" s="113"/>
    </row>
    <row r="68" spans="2:12" s="1" customFormat="1" ht="21.75" customHeight="1">
      <c r="B68" s="30"/>
      <c r="I68" s="91"/>
      <c r="L68" s="30"/>
    </row>
    <row r="69" spans="2:12" s="1" customFormat="1" ht="6.9" customHeight="1">
      <c r="B69" s="39"/>
      <c r="C69" s="40"/>
      <c r="D69" s="40"/>
      <c r="E69" s="40"/>
      <c r="F69" s="40"/>
      <c r="G69" s="40"/>
      <c r="H69" s="40"/>
      <c r="I69" s="107"/>
      <c r="J69" s="40"/>
      <c r="K69" s="40"/>
      <c r="L69" s="30"/>
    </row>
    <row r="73" spans="2:12" s="1" customFormat="1" ht="6.9" customHeight="1">
      <c r="B73" s="41"/>
      <c r="C73" s="42"/>
      <c r="D73" s="42"/>
      <c r="E73" s="42"/>
      <c r="F73" s="42"/>
      <c r="G73" s="42"/>
      <c r="H73" s="42"/>
      <c r="I73" s="108"/>
      <c r="J73" s="42"/>
      <c r="K73" s="42"/>
      <c r="L73" s="30"/>
    </row>
    <row r="74" spans="2:12" s="1" customFormat="1" ht="24.9" customHeight="1">
      <c r="B74" s="30"/>
      <c r="C74" s="20" t="s">
        <v>139</v>
      </c>
      <c r="I74" s="91"/>
      <c r="L74" s="30"/>
    </row>
    <row r="75" spans="2:12" s="1" customFormat="1" ht="6.9" customHeight="1">
      <c r="B75" s="30"/>
      <c r="I75" s="91"/>
      <c r="L75" s="30"/>
    </row>
    <row r="76" spans="2:12" s="1" customFormat="1" ht="12" customHeight="1">
      <c r="B76" s="30"/>
      <c r="C76" s="25" t="s">
        <v>16</v>
      </c>
      <c r="I76" s="91"/>
      <c r="L76" s="30"/>
    </row>
    <row r="77" spans="2:12" s="1" customFormat="1" ht="16.5" customHeight="1">
      <c r="B77" s="30"/>
      <c r="E77" s="247" t="str">
        <f>E7</f>
        <v>Hala Klimeška - III. etapa</v>
      </c>
      <c r="F77" s="248"/>
      <c r="G77" s="248"/>
      <c r="H77" s="248"/>
      <c r="I77" s="91"/>
      <c r="L77" s="30"/>
    </row>
    <row r="78" spans="2:12" ht="12" customHeight="1">
      <c r="B78" s="19"/>
      <c r="C78" s="25" t="s">
        <v>108</v>
      </c>
      <c r="L78" s="19"/>
    </row>
    <row r="79" spans="2:12" s="1" customFormat="1" ht="16.5" customHeight="1">
      <c r="B79" s="30"/>
      <c r="E79" s="247" t="s">
        <v>1004</v>
      </c>
      <c r="F79" s="222"/>
      <c r="G79" s="222"/>
      <c r="H79" s="222"/>
      <c r="I79" s="91"/>
      <c r="L79" s="30"/>
    </row>
    <row r="80" spans="2:12" s="1" customFormat="1" ht="12" customHeight="1">
      <c r="B80" s="30"/>
      <c r="C80" s="25" t="s">
        <v>1008</v>
      </c>
      <c r="I80" s="91"/>
      <c r="L80" s="30"/>
    </row>
    <row r="81" spans="2:65" s="1" customFormat="1" ht="16.5" customHeight="1">
      <c r="B81" s="30"/>
      <c r="E81" s="223" t="str">
        <f>E11</f>
        <v>D08b - EZS</v>
      </c>
      <c r="F81" s="222"/>
      <c r="G81" s="222"/>
      <c r="H81" s="222"/>
      <c r="I81" s="91"/>
      <c r="L81" s="30"/>
    </row>
    <row r="82" spans="2:65" s="1" customFormat="1" ht="6.9" customHeight="1">
      <c r="B82" s="30"/>
      <c r="I82" s="91"/>
      <c r="L82" s="30"/>
    </row>
    <row r="83" spans="2:65" s="1" customFormat="1" ht="12" customHeight="1">
      <c r="B83" s="30"/>
      <c r="C83" s="25" t="s">
        <v>20</v>
      </c>
      <c r="F83" s="16" t="str">
        <f>F14</f>
        <v xml:space="preserve"> </v>
      </c>
      <c r="I83" s="92" t="s">
        <v>22</v>
      </c>
      <c r="J83" s="46" t="str">
        <f>IF(J14="","",J14)</f>
        <v>17. 6. 2018</v>
      </c>
      <c r="L83" s="30"/>
    </row>
    <row r="84" spans="2:65" s="1" customFormat="1" ht="6.9" customHeight="1">
      <c r="B84" s="30"/>
      <c r="I84" s="91"/>
      <c r="L84" s="30"/>
    </row>
    <row r="85" spans="2:65" s="1" customFormat="1" ht="13.65" customHeight="1">
      <c r="B85" s="30"/>
      <c r="C85" s="25" t="s">
        <v>24</v>
      </c>
      <c r="F85" s="16" t="str">
        <f>E17</f>
        <v xml:space="preserve"> </v>
      </c>
      <c r="I85" s="92" t="s">
        <v>29</v>
      </c>
      <c r="J85" s="28" t="str">
        <f>E23</f>
        <v xml:space="preserve"> </v>
      </c>
      <c r="L85" s="30"/>
    </row>
    <row r="86" spans="2:65" s="1" customFormat="1" ht="13.65" customHeight="1">
      <c r="B86" s="30"/>
      <c r="C86" s="25" t="s">
        <v>27</v>
      </c>
      <c r="F86" s="16" t="str">
        <f>IF(E20="","",E20)</f>
        <v>Vyplň údaj</v>
      </c>
      <c r="I86" s="92" t="s">
        <v>31</v>
      </c>
      <c r="J86" s="28" t="str">
        <f>E26</f>
        <v xml:space="preserve"> </v>
      </c>
      <c r="L86" s="30"/>
    </row>
    <row r="87" spans="2:65" s="1" customFormat="1" ht="10.35" customHeight="1">
      <c r="B87" s="30"/>
      <c r="I87" s="91"/>
      <c r="L87" s="30"/>
    </row>
    <row r="88" spans="2:65" s="10" customFormat="1" ht="29.25" customHeight="1">
      <c r="B88" s="123"/>
      <c r="C88" s="124" t="s">
        <v>140</v>
      </c>
      <c r="D88" s="125" t="s">
        <v>52</v>
      </c>
      <c r="E88" s="125" t="s">
        <v>48</v>
      </c>
      <c r="F88" s="125" t="s">
        <v>49</v>
      </c>
      <c r="G88" s="125" t="s">
        <v>141</v>
      </c>
      <c r="H88" s="125" t="s">
        <v>142</v>
      </c>
      <c r="I88" s="126" t="s">
        <v>143</v>
      </c>
      <c r="J88" s="127" t="s">
        <v>113</v>
      </c>
      <c r="K88" s="128" t="s">
        <v>144</v>
      </c>
      <c r="L88" s="123"/>
      <c r="M88" s="53" t="s">
        <v>1</v>
      </c>
      <c r="N88" s="54" t="s">
        <v>37</v>
      </c>
      <c r="O88" s="54" t="s">
        <v>145</v>
      </c>
      <c r="P88" s="54" t="s">
        <v>146</v>
      </c>
      <c r="Q88" s="54" t="s">
        <v>147</v>
      </c>
      <c r="R88" s="54" t="s">
        <v>148</v>
      </c>
      <c r="S88" s="54" t="s">
        <v>149</v>
      </c>
      <c r="T88" s="55" t="s">
        <v>150</v>
      </c>
    </row>
    <row r="89" spans="2:65" s="1" customFormat="1" ht="22.8" customHeight="1">
      <c r="B89" s="30"/>
      <c r="C89" s="58" t="s">
        <v>151</v>
      </c>
      <c r="I89" s="91"/>
      <c r="J89" s="129">
        <f>BK89</f>
        <v>0</v>
      </c>
      <c r="L89" s="30"/>
      <c r="M89" s="56"/>
      <c r="N89" s="47"/>
      <c r="O89" s="47"/>
      <c r="P89" s="130">
        <f>P90+P91+P96+P104</f>
        <v>0</v>
      </c>
      <c r="Q89" s="47"/>
      <c r="R89" s="130">
        <f>R90+R91+R96+R104</f>
        <v>0</v>
      </c>
      <c r="S89" s="47"/>
      <c r="T89" s="131">
        <f>T90+T91+T96+T104</f>
        <v>0</v>
      </c>
      <c r="AT89" s="16" t="s">
        <v>66</v>
      </c>
      <c r="AU89" s="16" t="s">
        <v>115</v>
      </c>
      <c r="BK89" s="132">
        <f>BK90+BK91+BK96+BK104</f>
        <v>0</v>
      </c>
    </row>
    <row r="90" spans="2:65" s="11" customFormat="1" ht="25.95" customHeight="1">
      <c r="B90" s="133"/>
      <c r="D90" s="134" t="s">
        <v>66</v>
      </c>
      <c r="E90" s="135" t="s">
        <v>1016</v>
      </c>
      <c r="F90" s="135" t="s">
        <v>1094</v>
      </c>
      <c r="I90" s="136"/>
      <c r="J90" s="137">
        <f>BK90</f>
        <v>0</v>
      </c>
      <c r="L90" s="133"/>
      <c r="M90" s="138"/>
      <c r="N90" s="139"/>
      <c r="O90" s="139"/>
      <c r="P90" s="140">
        <v>0</v>
      </c>
      <c r="Q90" s="139"/>
      <c r="R90" s="140">
        <v>0</v>
      </c>
      <c r="S90" s="139"/>
      <c r="T90" s="141">
        <v>0</v>
      </c>
      <c r="AR90" s="134" t="s">
        <v>75</v>
      </c>
      <c r="AT90" s="142" t="s">
        <v>66</v>
      </c>
      <c r="AU90" s="142" t="s">
        <v>67</v>
      </c>
      <c r="AY90" s="134" t="s">
        <v>154</v>
      </c>
      <c r="BK90" s="143">
        <v>0</v>
      </c>
    </row>
    <row r="91" spans="2:65" s="11" customFormat="1" ht="25.95" customHeight="1">
      <c r="B91" s="133"/>
      <c r="D91" s="134" t="s">
        <v>66</v>
      </c>
      <c r="E91" s="135" t="s">
        <v>1022</v>
      </c>
      <c r="F91" s="135" t="s">
        <v>1095</v>
      </c>
      <c r="I91" s="136"/>
      <c r="J91" s="137">
        <f>BK91</f>
        <v>0</v>
      </c>
      <c r="L91" s="133"/>
      <c r="M91" s="138"/>
      <c r="N91" s="139"/>
      <c r="O91" s="139"/>
      <c r="P91" s="140">
        <f>SUM(P92:P95)</f>
        <v>0</v>
      </c>
      <c r="Q91" s="139"/>
      <c r="R91" s="140">
        <f>SUM(R92:R95)</f>
        <v>0</v>
      </c>
      <c r="S91" s="139"/>
      <c r="T91" s="141">
        <f>SUM(T92:T95)</f>
        <v>0</v>
      </c>
      <c r="AR91" s="134" t="s">
        <v>75</v>
      </c>
      <c r="AT91" s="142" t="s">
        <v>66</v>
      </c>
      <c r="AU91" s="142" t="s">
        <v>67</v>
      </c>
      <c r="AY91" s="134" t="s">
        <v>154</v>
      </c>
      <c r="BK91" s="143">
        <f>SUM(BK92:BK95)</f>
        <v>0</v>
      </c>
    </row>
    <row r="92" spans="2:65" s="1" customFormat="1" ht="22.5" customHeight="1">
      <c r="B92" s="146"/>
      <c r="C92" s="147" t="s">
        <v>67</v>
      </c>
      <c r="D92" s="147" t="s">
        <v>156</v>
      </c>
      <c r="E92" s="148" t="s">
        <v>1096</v>
      </c>
      <c r="F92" s="149" t="s">
        <v>1097</v>
      </c>
      <c r="G92" s="150" t="s">
        <v>822</v>
      </c>
      <c r="H92" s="151">
        <v>6</v>
      </c>
      <c r="I92" s="152"/>
      <c r="J92" s="153">
        <f>ROUND(I92*H92,2)</f>
        <v>0</v>
      </c>
      <c r="K92" s="149" t="s">
        <v>1</v>
      </c>
      <c r="L92" s="30"/>
      <c r="M92" s="154" t="s">
        <v>1</v>
      </c>
      <c r="N92" s="155" t="s">
        <v>38</v>
      </c>
      <c r="O92" s="49"/>
      <c r="P92" s="156">
        <f>O92*H92</f>
        <v>0</v>
      </c>
      <c r="Q92" s="156">
        <v>0</v>
      </c>
      <c r="R92" s="156">
        <f>Q92*H92</f>
        <v>0</v>
      </c>
      <c r="S92" s="156">
        <v>0</v>
      </c>
      <c r="T92" s="157">
        <f>S92*H92</f>
        <v>0</v>
      </c>
      <c r="AR92" s="16" t="s">
        <v>161</v>
      </c>
      <c r="AT92" s="16" t="s">
        <v>156</v>
      </c>
      <c r="AU92" s="16" t="s">
        <v>75</v>
      </c>
      <c r="AY92" s="16" t="s">
        <v>154</v>
      </c>
      <c r="BE92" s="158">
        <f>IF(N92="základní",J92,0)</f>
        <v>0</v>
      </c>
      <c r="BF92" s="158">
        <f>IF(N92="snížená",J92,0)</f>
        <v>0</v>
      </c>
      <c r="BG92" s="158">
        <f>IF(N92="zákl. přenesená",J92,0)</f>
        <v>0</v>
      </c>
      <c r="BH92" s="158">
        <f>IF(N92="sníž. přenesená",J92,0)</f>
        <v>0</v>
      </c>
      <c r="BI92" s="158">
        <f>IF(N92="nulová",J92,0)</f>
        <v>0</v>
      </c>
      <c r="BJ92" s="16" t="s">
        <v>75</v>
      </c>
      <c r="BK92" s="158">
        <f>ROUND(I92*H92,2)</f>
        <v>0</v>
      </c>
      <c r="BL92" s="16" t="s">
        <v>161</v>
      </c>
      <c r="BM92" s="16" t="s">
        <v>249</v>
      </c>
    </row>
    <row r="93" spans="2:65" s="1" customFormat="1" ht="16.5" customHeight="1">
      <c r="B93" s="146"/>
      <c r="C93" s="147" t="s">
        <v>67</v>
      </c>
      <c r="D93" s="147" t="s">
        <v>156</v>
      </c>
      <c r="E93" s="148" t="s">
        <v>1098</v>
      </c>
      <c r="F93" s="149" t="s">
        <v>1099</v>
      </c>
      <c r="G93" s="150" t="s">
        <v>822</v>
      </c>
      <c r="H93" s="151">
        <v>1</v>
      </c>
      <c r="I93" s="152"/>
      <c r="J93" s="153">
        <f>ROUND(I93*H93,2)</f>
        <v>0</v>
      </c>
      <c r="K93" s="149" t="s">
        <v>1</v>
      </c>
      <c r="L93" s="30"/>
      <c r="M93" s="154" t="s">
        <v>1</v>
      </c>
      <c r="N93" s="155" t="s">
        <v>38</v>
      </c>
      <c r="O93" s="49"/>
      <c r="P93" s="156">
        <f>O93*H93</f>
        <v>0</v>
      </c>
      <c r="Q93" s="156">
        <v>0</v>
      </c>
      <c r="R93" s="156">
        <f>Q93*H93</f>
        <v>0</v>
      </c>
      <c r="S93" s="156">
        <v>0</v>
      </c>
      <c r="T93" s="157">
        <f>S93*H93</f>
        <v>0</v>
      </c>
      <c r="AR93" s="16" t="s">
        <v>161</v>
      </c>
      <c r="AT93" s="16" t="s">
        <v>156</v>
      </c>
      <c r="AU93" s="16" t="s">
        <v>75</v>
      </c>
      <c r="AY93" s="16" t="s">
        <v>154</v>
      </c>
      <c r="BE93" s="158">
        <f>IF(N93="základní",J93,0)</f>
        <v>0</v>
      </c>
      <c r="BF93" s="158">
        <f>IF(N93="snížená",J93,0)</f>
        <v>0</v>
      </c>
      <c r="BG93" s="158">
        <f>IF(N93="zákl. přenesená",J93,0)</f>
        <v>0</v>
      </c>
      <c r="BH93" s="158">
        <f>IF(N93="sníž. přenesená",J93,0)</f>
        <v>0</v>
      </c>
      <c r="BI93" s="158">
        <f>IF(N93="nulová",J93,0)</f>
        <v>0</v>
      </c>
      <c r="BJ93" s="16" t="s">
        <v>75</v>
      </c>
      <c r="BK93" s="158">
        <f>ROUND(I93*H93,2)</f>
        <v>0</v>
      </c>
      <c r="BL93" s="16" t="s">
        <v>161</v>
      </c>
      <c r="BM93" s="16" t="s">
        <v>259</v>
      </c>
    </row>
    <row r="94" spans="2:65" s="1" customFormat="1" ht="16.5" customHeight="1">
      <c r="B94" s="146"/>
      <c r="C94" s="147" t="s">
        <v>67</v>
      </c>
      <c r="D94" s="147" t="s">
        <v>156</v>
      </c>
      <c r="E94" s="148" t="s">
        <v>1100</v>
      </c>
      <c r="F94" s="149" t="s">
        <v>1101</v>
      </c>
      <c r="G94" s="150" t="s">
        <v>822</v>
      </c>
      <c r="H94" s="151">
        <v>1</v>
      </c>
      <c r="I94" s="152"/>
      <c r="J94" s="153">
        <f>ROUND(I94*H94,2)</f>
        <v>0</v>
      </c>
      <c r="K94" s="149" t="s">
        <v>1</v>
      </c>
      <c r="L94" s="30"/>
      <c r="M94" s="154" t="s">
        <v>1</v>
      </c>
      <c r="N94" s="155" t="s">
        <v>38</v>
      </c>
      <c r="O94" s="49"/>
      <c r="P94" s="156">
        <f>O94*H94</f>
        <v>0</v>
      </c>
      <c r="Q94" s="156">
        <v>0</v>
      </c>
      <c r="R94" s="156">
        <f>Q94*H94</f>
        <v>0</v>
      </c>
      <c r="S94" s="156">
        <v>0</v>
      </c>
      <c r="T94" s="157">
        <f>S94*H94</f>
        <v>0</v>
      </c>
      <c r="AR94" s="16" t="s">
        <v>161</v>
      </c>
      <c r="AT94" s="16" t="s">
        <v>156</v>
      </c>
      <c r="AU94" s="16" t="s">
        <v>75</v>
      </c>
      <c r="AY94" s="16" t="s">
        <v>154</v>
      </c>
      <c r="BE94" s="158">
        <f>IF(N94="základní",J94,0)</f>
        <v>0</v>
      </c>
      <c r="BF94" s="158">
        <f>IF(N94="snížená",J94,0)</f>
        <v>0</v>
      </c>
      <c r="BG94" s="158">
        <f>IF(N94="zákl. přenesená",J94,0)</f>
        <v>0</v>
      </c>
      <c r="BH94" s="158">
        <f>IF(N94="sníž. přenesená",J94,0)</f>
        <v>0</v>
      </c>
      <c r="BI94" s="158">
        <f>IF(N94="nulová",J94,0)</f>
        <v>0</v>
      </c>
      <c r="BJ94" s="16" t="s">
        <v>75</v>
      </c>
      <c r="BK94" s="158">
        <f>ROUND(I94*H94,2)</f>
        <v>0</v>
      </c>
      <c r="BL94" s="16" t="s">
        <v>161</v>
      </c>
      <c r="BM94" s="16" t="s">
        <v>276</v>
      </c>
    </row>
    <row r="95" spans="2:65" s="1" customFormat="1" ht="16.5" customHeight="1">
      <c r="B95" s="146"/>
      <c r="C95" s="147" t="s">
        <v>67</v>
      </c>
      <c r="D95" s="147" t="s">
        <v>156</v>
      </c>
      <c r="E95" s="148" t="s">
        <v>1102</v>
      </c>
      <c r="F95" s="149" t="s">
        <v>1103</v>
      </c>
      <c r="G95" s="150" t="s">
        <v>822</v>
      </c>
      <c r="H95" s="151">
        <v>1</v>
      </c>
      <c r="I95" s="152"/>
      <c r="J95" s="153">
        <f>ROUND(I95*H95,2)</f>
        <v>0</v>
      </c>
      <c r="K95" s="149" t="s">
        <v>1</v>
      </c>
      <c r="L95" s="30"/>
      <c r="M95" s="154" t="s">
        <v>1</v>
      </c>
      <c r="N95" s="155" t="s">
        <v>38</v>
      </c>
      <c r="O95" s="49"/>
      <c r="P95" s="156">
        <f>O95*H95</f>
        <v>0</v>
      </c>
      <c r="Q95" s="156">
        <v>0</v>
      </c>
      <c r="R95" s="156">
        <f>Q95*H95</f>
        <v>0</v>
      </c>
      <c r="S95" s="156">
        <v>0</v>
      </c>
      <c r="T95" s="157">
        <f>S95*H95</f>
        <v>0</v>
      </c>
      <c r="AR95" s="16" t="s">
        <v>161</v>
      </c>
      <c r="AT95" s="16" t="s">
        <v>156</v>
      </c>
      <c r="AU95" s="16" t="s">
        <v>75</v>
      </c>
      <c r="AY95" s="16" t="s">
        <v>154</v>
      </c>
      <c r="BE95" s="158">
        <f>IF(N95="základní",J95,0)</f>
        <v>0</v>
      </c>
      <c r="BF95" s="158">
        <f>IF(N95="snížená",J95,0)</f>
        <v>0</v>
      </c>
      <c r="BG95" s="158">
        <f>IF(N95="zákl. přenesená",J95,0)</f>
        <v>0</v>
      </c>
      <c r="BH95" s="158">
        <f>IF(N95="sníž. přenesená",J95,0)</f>
        <v>0</v>
      </c>
      <c r="BI95" s="158">
        <f>IF(N95="nulová",J95,0)</f>
        <v>0</v>
      </c>
      <c r="BJ95" s="16" t="s">
        <v>75</v>
      </c>
      <c r="BK95" s="158">
        <f>ROUND(I95*H95,2)</f>
        <v>0</v>
      </c>
      <c r="BL95" s="16" t="s">
        <v>161</v>
      </c>
      <c r="BM95" s="16" t="s">
        <v>285</v>
      </c>
    </row>
    <row r="96" spans="2:65" s="11" customFormat="1" ht="25.95" customHeight="1">
      <c r="B96" s="133"/>
      <c r="D96" s="134" t="s">
        <v>66</v>
      </c>
      <c r="E96" s="135" t="s">
        <v>1024</v>
      </c>
      <c r="F96" s="135" t="s">
        <v>1041</v>
      </c>
      <c r="I96" s="136"/>
      <c r="J96" s="137">
        <f>BK96</f>
        <v>0</v>
      </c>
      <c r="L96" s="133"/>
      <c r="M96" s="138"/>
      <c r="N96" s="139"/>
      <c r="O96" s="139"/>
      <c r="P96" s="140">
        <f>SUM(P97:P103)</f>
        <v>0</v>
      </c>
      <c r="Q96" s="139"/>
      <c r="R96" s="140">
        <f>SUM(R97:R103)</f>
        <v>0</v>
      </c>
      <c r="S96" s="139"/>
      <c r="T96" s="141">
        <f>SUM(T97:T103)</f>
        <v>0</v>
      </c>
      <c r="AR96" s="134" t="s">
        <v>75</v>
      </c>
      <c r="AT96" s="142" t="s">
        <v>66</v>
      </c>
      <c r="AU96" s="142" t="s">
        <v>67</v>
      </c>
      <c r="AY96" s="134" t="s">
        <v>154</v>
      </c>
      <c r="BK96" s="143">
        <f>SUM(BK97:BK103)</f>
        <v>0</v>
      </c>
    </row>
    <row r="97" spans="2:65" s="1" customFormat="1" ht="16.5" customHeight="1">
      <c r="B97" s="146"/>
      <c r="C97" s="147" t="s">
        <v>67</v>
      </c>
      <c r="D97" s="147" t="s">
        <v>156</v>
      </c>
      <c r="E97" s="148" t="s">
        <v>1104</v>
      </c>
      <c r="F97" s="149" t="s">
        <v>1105</v>
      </c>
      <c r="G97" s="150" t="s">
        <v>210</v>
      </c>
      <c r="H97" s="151">
        <v>430</v>
      </c>
      <c r="I97" s="152"/>
      <c r="J97" s="153">
        <f t="shared" ref="J97:J103" si="0">ROUND(I97*H97,2)</f>
        <v>0</v>
      </c>
      <c r="K97" s="149" t="s">
        <v>1</v>
      </c>
      <c r="L97" s="30"/>
      <c r="M97" s="154" t="s">
        <v>1</v>
      </c>
      <c r="N97" s="155" t="s">
        <v>38</v>
      </c>
      <c r="O97" s="49"/>
      <c r="P97" s="156">
        <f t="shared" ref="P97:P103" si="1">O97*H97</f>
        <v>0</v>
      </c>
      <c r="Q97" s="156">
        <v>0</v>
      </c>
      <c r="R97" s="156">
        <f t="shared" ref="R97:R103" si="2">Q97*H97</f>
        <v>0</v>
      </c>
      <c r="S97" s="156">
        <v>0</v>
      </c>
      <c r="T97" s="157">
        <f t="shared" ref="T97:T103" si="3">S97*H97</f>
        <v>0</v>
      </c>
      <c r="AR97" s="16" t="s">
        <v>161</v>
      </c>
      <c r="AT97" s="16" t="s">
        <v>156</v>
      </c>
      <c r="AU97" s="16" t="s">
        <v>75</v>
      </c>
      <c r="AY97" s="16" t="s">
        <v>154</v>
      </c>
      <c r="BE97" s="158">
        <f t="shared" ref="BE97:BE103" si="4">IF(N97="základní",J97,0)</f>
        <v>0</v>
      </c>
      <c r="BF97" s="158">
        <f t="shared" ref="BF97:BF103" si="5">IF(N97="snížená",J97,0)</f>
        <v>0</v>
      </c>
      <c r="BG97" s="158">
        <f t="shared" ref="BG97:BG103" si="6">IF(N97="zákl. přenesená",J97,0)</f>
        <v>0</v>
      </c>
      <c r="BH97" s="158">
        <f t="shared" ref="BH97:BH103" si="7">IF(N97="sníž. přenesená",J97,0)</f>
        <v>0</v>
      </c>
      <c r="BI97" s="158">
        <f t="shared" ref="BI97:BI103" si="8">IF(N97="nulová",J97,0)</f>
        <v>0</v>
      </c>
      <c r="BJ97" s="16" t="s">
        <v>75</v>
      </c>
      <c r="BK97" s="158">
        <f t="shared" ref="BK97:BK103" si="9">ROUND(I97*H97,2)</f>
        <v>0</v>
      </c>
      <c r="BL97" s="16" t="s">
        <v>161</v>
      </c>
      <c r="BM97" s="16" t="s">
        <v>304</v>
      </c>
    </row>
    <row r="98" spans="2:65" s="1" customFormat="1" ht="16.5" customHeight="1">
      <c r="B98" s="146"/>
      <c r="C98" s="147" t="s">
        <v>67</v>
      </c>
      <c r="D98" s="147" t="s">
        <v>156</v>
      </c>
      <c r="E98" s="148" t="s">
        <v>1106</v>
      </c>
      <c r="F98" s="149" t="s">
        <v>1107</v>
      </c>
      <c r="G98" s="150" t="s">
        <v>210</v>
      </c>
      <c r="H98" s="151">
        <v>100</v>
      </c>
      <c r="I98" s="152"/>
      <c r="J98" s="153">
        <f t="shared" si="0"/>
        <v>0</v>
      </c>
      <c r="K98" s="149" t="s">
        <v>1</v>
      </c>
      <c r="L98" s="30"/>
      <c r="M98" s="154" t="s">
        <v>1</v>
      </c>
      <c r="N98" s="155" t="s">
        <v>38</v>
      </c>
      <c r="O98" s="49"/>
      <c r="P98" s="156">
        <f t="shared" si="1"/>
        <v>0</v>
      </c>
      <c r="Q98" s="156">
        <v>0</v>
      </c>
      <c r="R98" s="156">
        <f t="shared" si="2"/>
        <v>0</v>
      </c>
      <c r="S98" s="156">
        <v>0</v>
      </c>
      <c r="T98" s="157">
        <f t="shared" si="3"/>
        <v>0</v>
      </c>
      <c r="AR98" s="16" t="s">
        <v>161</v>
      </c>
      <c r="AT98" s="16" t="s">
        <v>156</v>
      </c>
      <c r="AU98" s="16" t="s">
        <v>75</v>
      </c>
      <c r="AY98" s="16" t="s">
        <v>154</v>
      </c>
      <c r="BE98" s="158">
        <f t="shared" si="4"/>
        <v>0</v>
      </c>
      <c r="BF98" s="158">
        <f t="shared" si="5"/>
        <v>0</v>
      </c>
      <c r="BG98" s="158">
        <f t="shared" si="6"/>
        <v>0</v>
      </c>
      <c r="BH98" s="158">
        <f t="shared" si="7"/>
        <v>0</v>
      </c>
      <c r="BI98" s="158">
        <f t="shared" si="8"/>
        <v>0</v>
      </c>
      <c r="BJ98" s="16" t="s">
        <v>75</v>
      </c>
      <c r="BK98" s="158">
        <f t="shared" si="9"/>
        <v>0</v>
      </c>
      <c r="BL98" s="16" t="s">
        <v>161</v>
      </c>
      <c r="BM98" s="16" t="s">
        <v>329</v>
      </c>
    </row>
    <row r="99" spans="2:65" s="1" customFormat="1" ht="16.5" customHeight="1">
      <c r="B99" s="146"/>
      <c r="C99" s="147" t="s">
        <v>67</v>
      </c>
      <c r="D99" s="147" t="s">
        <v>156</v>
      </c>
      <c r="E99" s="148" t="s">
        <v>1108</v>
      </c>
      <c r="F99" s="149" t="s">
        <v>1109</v>
      </c>
      <c r="G99" s="150" t="s">
        <v>210</v>
      </c>
      <c r="H99" s="151">
        <v>200</v>
      </c>
      <c r="I99" s="152"/>
      <c r="J99" s="153">
        <f t="shared" si="0"/>
        <v>0</v>
      </c>
      <c r="K99" s="149" t="s">
        <v>1</v>
      </c>
      <c r="L99" s="30"/>
      <c r="M99" s="154" t="s">
        <v>1</v>
      </c>
      <c r="N99" s="155" t="s">
        <v>38</v>
      </c>
      <c r="O99" s="49"/>
      <c r="P99" s="156">
        <f t="shared" si="1"/>
        <v>0</v>
      </c>
      <c r="Q99" s="156">
        <v>0</v>
      </c>
      <c r="R99" s="156">
        <f t="shared" si="2"/>
        <v>0</v>
      </c>
      <c r="S99" s="156">
        <v>0</v>
      </c>
      <c r="T99" s="157">
        <f t="shared" si="3"/>
        <v>0</v>
      </c>
      <c r="AR99" s="16" t="s">
        <v>161</v>
      </c>
      <c r="AT99" s="16" t="s">
        <v>156</v>
      </c>
      <c r="AU99" s="16" t="s">
        <v>75</v>
      </c>
      <c r="AY99" s="16" t="s">
        <v>154</v>
      </c>
      <c r="BE99" s="158">
        <f t="shared" si="4"/>
        <v>0</v>
      </c>
      <c r="BF99" s="158">
        <f t="shared" si="5"/>
        <v>0</v>
      </c>
      <c r="BG99" s="158">
        <f t="shared" si="6"/>
        <v>0</v>
      </c>
      <c r="BH99" s="158">
        <f t="shared" si="7"/>
        <v>0</v>
      </c>
      <c r="BI99" s="158">
        <f t="shared" si="8"/>
        <v>0</v>
      </c>
      <c r="BJ99" s="16" t="s">
        <v>75</v>
      </c>
      <c r="BK99" s="158">
        <f t="shared" si="9"/>
        <v>0</v>
      </c>
      <c r="BL99" s="16" t="s">
        <v>161</v>
      </c>
      <c r="BM99" s="16" t="s">
        <v>371</v>
      </c>
    </row>
    <row r="100" spans="2:65" s="1" customFormat="1" ht="16.5" customHeight="1">
      <c r="B100" s="146"/>
      <c r="C100" s="147" t="s">
        <v>67</v>
      </c>
      <c r="D100" s="147" t="s">
        <v>156</v>
      </c>
      <c r="E100" s="148" t="s">
        <v>1110</v>
      </c>
      <c r="F100" s="149" t="s">
        <v>1111</v>
      </c>
      <c r="G100" s="150" t="s">
        <v>210</v>
      </c>
      <c r="H100" s="151">
        <v>100</v>
      </c>
      <c r="I100" s="152"/>
      <c r="J100" s="153">
        <f t="shared" si="0"/>
        <v>0</v>
      </c>
      <c r="K100" s="149" t="s">
        <v>1</v>
      </c>
      <c r="L100" s="30"/>
      <c r="M100" s="154" t="s">
        <v>1</v>
      </c>
      <c r="N100" s="155" t="s">
        <v>38</v>
      </c>
      <c r="O100" s="49"/>
      <c r="P100" s="156">
        <f t="shared" si="1"/>
        <v>0</v>
      </c>
      <c r="Q100" s="156">
        <v>0</v>
      </c>
      <c r="R100" s="156">
        <f t="shared" si="2"/>
        <v>0</v>
      </c>
      <c r="S100" s="156">
        <v>0</v>
      </c>
      <c r="T100" s="157">
        <f t="shared" si="3"/>
        <v>0</v>
      </c>
      <c r="AR100" s="16" t="s">
        <v>161</v>
      </c>
      <c r="AT100" s="16" t="s">
        <v>156</v>
      </c>
      <c r="AU100" s="16" t="s">
        <v>75</v>
      </c>
      <c r="AY100" s="16" t="s">
        <v>154</v>
      </c>
      <c r="BE100" s="158">
        <f t="shared" si="4"/>
        <v>0</v>
      </c>
      <c r="BF100" s="158">
        <f t="shared" si="5"/>
        <v>0</v>
      </c>
      <c r="BG100" s="158">
        <f t="shared" si="6"/>
        <v>0</v>
      </c>
      <c r="BH100" s="158">
        <f t="shared" si="7"/>
        <v>0</v>
      </c>
      <c r="BI100" s="158">
        <f t="shared" si="8"/>
        <v>0</v>
      </c>
      <c r="BJ100" s="16" t="s">
        <v>75</v>
      </c>
      <c r="BK100" s="158">
        <f t="shared" si="9"/>
        <v>0</v>
      </c>
      <c r="BL100" s="16" t="s">
        <v>161</v>
      </c>
      <c r="BM100" s="16" t="s">
        <v>380</v>
      </c>
    </row>
    <row r="101" spans="2:65" s="1" customFormat="1" ht="16.5" customHeight="1">
      <c r="B101" s="146"/>
      <c r="C101" s="147" t="s">
        <v>67</v>
      </c>
      <c r="D101" s="147" t="s">
        <v>156</v>
      </c>
      <c r="E101" s="148" t="s">
        <v>1059</v>
      </c>
      <c r="F101" s="149" t="s">
        <v>1060</v>
      </c>
      <c r="G101" s="150" t="s">
        <v>1058</v>
      </c>
      <c r="H101" s="151">
        <v>1</v>
      </c>
      <c r="I101" s="152"/>
      <c r="J101" s="153">
        <f t="shared" si="0"/>
        <v>0</v>
      </c>
      <c r="K101" s="149" t="s">
        <v>1</v>
      </c>
      <c r="L101" s="30"/>
      <c r="M101" s="154" t="s">
        <v>1</v>
      </c>
      <c r="N101" s="155" t="s">
        <v>38</v>
      </c>
      <c r="O101" s="49"/>
      <c r="P101" s="156">
        <f t="shared" si="1"/>
        <v>0</v>
      </c>
      <c r="Q101" s="156">
        <v>0</v>
      </c>
      <c r="R101" s="156">
        <f t="shared" si="2"/>
        <v>0</v>
      </c>
      <c r="S101" s="156">
        <v>0</v>
      </c>
      <c r="T101" s="157">
        <f t="shared" si="3"/>
        <v>0</v>
      </c>
      <c r="AR101" s="16" t="s">
        <v>161</v>
      </c>
      <c r="AT101" s="16" t="s">
        <v>156</v>
      </c>
      <c r="AU101" s="16" t="s">
        <v>75</v>
      </c>
      <c r="AY101" s="16" t="s">
        <v>154</v>
      </c>
      <c r="BE101" s="158">
        <f t="shared" si="4"/>
        <v>0</v>
      </c>
      <c r="BF101" s="158">
        <f t="shared" si="5"/>
        <v>0</v>
      </c>
      <c r="BG101" s="158">
        <f t="shared" si="6"/>
        <v>0</v>
      </c>
      <c r="BH101" s="158">
        <f t="shared" si="7"/>
        <v>0</v>
      </c>
      <c r="BI101" s="158">
        <f t="shared" si="8"/>
        <v>0</v>
      </c>
      <c r="BJ101" s="16" t="s">
        <v>75</v>
      </c>
      <c r="BK101" s="158">
        <f t="shared" si="9"/>
        <v>0</v>
      </c>
      <c r="BL101" s="16" t="s">
        <v>161</v>
      </c>
      <c r="BM101" s="16" t="s">
        <v>395</v>
      </c>
    </row>
    <row r="102" spans="2:65" s="1" customFormat="1" ht="16.5" customHeight="1">
      <c r="B102" s="146"/>
      <c r="C102" s="147" t="s">
        <v>67</v>
      </c>
      <c r="D102" s="147" t="s">
        <v>156</v>
      </c>
      <c r="E102" s="148" t="s">
        <v>1112</v>
      </c>
      <c r="F102" s="149" t="s">
        <v>1113</v>
      </c>
      <c r="G102" s="150" t="s">
        <v>1058</v>
      </c>
      <c r="H102" s="151">
        <v>1</v>
      </c>
      <c r="I102" s="152"/>
      <c r="J102" s="153">
        <f t="shared" si="0"/>
        <v>0</v>
      </c>
      <c r="K102" s="149" t="s">
        <v>1</v>
      </c>
      <c r="L102" s="30"/>
      <c r="M102" s="154" t="s">
        <v>1</v>
      </c>
      <c r="N102" s="155" t="s">
        <v>38</v>
      </c>
      <c r="O102" s="49"/>
      <c r="P102" s="156">
        <f t="shared" si="1"/>
        <v>0</v>
      </c>
      <c r="Q102" s="156">
        <v>0</v>
      </c>
      <c r="R102" s="156">
        <f t="shared" si="2"/>
        <v>0</v>
      </c>
      <c r="S102" s="156">
        <v>0</v>
      </c>
      <c r="T102" s="157">
        <f t="shared" si="3"/>
        <v>0</v>
      </c>
      <c r="AR102" s="16" t="s">
        <v>161</v>
      </c>
      <c r="AT102" s="16" t="s">
        <v>156</v>
      </c>
      <c r="AU102" s="16" t="s">
        <v>75</v>
      </c>
      <c r="AY102" s="16" t="s">
        <v>154</v>
      </c>
      <c r="BE102" s="158">
        <f t="shared" si="4"/>
        <v>0</v>
      </c>
      <c r="BF102" s="158">
        <f t="shared" si="5"/>
        <v>0</v>
      </c>
      <c r="BG102" s="158">
        <f t="shared" si="6"/>
        <v>0</v>
      </c>
      <c r="BH102" s="158">
        <f t="shared" si="7"/>
        <v>0</v>
      </c>
      <c r="BI102" s="158">
        <f t="shared" si="8"/>
        <v>0</v>
      </c>
      <c r="BJ102" s="16" t="s">
        <v>75</v>
      </c>
      <c r="BK102" s="158">
        <f t="shared" si="9"/>
        <v>0</v>
      </c>
      <c r="BL102" s="16" t="s">
        <v>161</v>
      </c>
      <c r="BM102" s="16" t="s">
        <v>405</v>
      </c>
    </row>
    <row r="103" spans="2:65" s="1" customFormat="1" ht="16.5" customHeight="1">
      <c r="B103" s="146"/>
      <c r="C103" s="147" t="s">
        <v>67</v>
      </c>
      <c r="D103" s="147" t="s">
        <v>156</v>
      </c>
      <c r="E103" s="148" t="s">
        <v>1114</v>
      </c>
      <c r="F103" s="149" t="s">
        <v>1115</v>
      </c>
      <c r="G103" s="150" t="s">
        <v>822</v>
      </c>
      <c r="H103" s="151">
        <v>7</v>
      </c>
      <c r="I103" s="152"/>
      <c r="J103" s="153">
        <f t="shared" si="0"/>
        <v>0</v>
      </c>
      <c r="K103" s="149" t="s">
        <v>1</v>
      </c>
      <c r="L103" s="30"/>
      <c r="M103" s="154" t="s">
        <v>1</v>
      </c>
      <c r="N103" s="155" t="s">
        <v>38</v>
      </c>
      <c r="O103" s="49"/>
      <c r="P103" s="156">
        <f t="shared" si="1"/>
        <v>0</v>
      </c>
      <c r="Q103" s="156">
        <v>0</v>
      </c>
      <c r="R103" s="156">
        <f t="shared" si="2"/>
        <v>0</v>
      </c>
      <c r="S103" s="156">
        <v>0</v>
      </c>
      <c r="T103" s="157">
        <f t="shared" si="3"/>
        <v>0</v>
      </c>
      <c r="AR103" s="16" t="s">
        <v>161</v>
      </c>
      <c r="AT103" s="16" t="s">
        <v>156</v>
      </c>
      <c r="AU103" s="16" t="s">
        <v>75</v>
      </c>
      <c r="AY103" s="16" t="s">
        <v>154</v>
      </c>
      <c r="BE103" s="158">
        <f t="shared" si="4"/>
        <v>0</v>
      </c>
      <c r="BF103" s="158">
        <f t="shared" si="5"/>
        <v>0</v>
      </c>
      <c r="BG103" s="158">
        <f t="shared" si="6"/>
        <v>0</v>
      </c>
      <c r="BH103" s="158">
        <f t="shared" si="7"/>
        <v>0</v>
      </c>
      <c r="BI103" s="158">
        <f t="shared" si="8"/>
        <v>0</v>
      </c>
      <c r="BJ103" s="16" t="s">
        <v>75</v>
      </c>
      <c r="BK103" s="158">
        <f t="shared" si="9"/>
        <v>0</v>
      </c>
      <c r="BL103" s="16" t="s">
        <v>161</v>
      </c>
      <c r="BM103" s="16" t="s">
        <v>413</v>
      </c>
    </row>
    <row r="104" spans="2:65" s="11" customFormat="1" ht="25.95" customHeight="1">
      <c r="B104" s="133"/>
      <c r="D104" s="134" t="s">
        <v>66</v>
      </c>
      <c r="E104" s="135" t="s">
        <v>1038</v>
      </c>
      <c r="F104" s="135" t="s">
        <v>1064</v>
      </c>
      <c r="I104" s="136"/>
      <c r="J104" s="137">
        <f>BK104</f>
        <v>0</v>
      </c>
      <c r="L104" s="133"/>
      <c r="M104" s="138"/>
      <c r="N104" s="139"/>
      <c r="O104" s="139"/>
      <c r="P104" s="140">
        <f>SUM(P105:P113)</f>
        <v>0</v>
      </c>
      <c r="Q104" s="139"/>
      <c r="R104" s="140">
        <f>SUM(R105:R113)</f>
        <v>0</v>
      </c>
      <c r="S104" s="139"/>
      <c r="T104" s="141">
        <f>SUM(T105:T113)</f>
        <v>0</v>
      </c>
      <c r="AR104" s="134" t="s">
        <v>75</v>
      </c>
      <c r="AT104" s="142" t="s">
        <v>66</v>
      </c>
      <c r="AU104" s="142" t="s">
        <v>67</v>
      </c>
      <c r="AY104" s="134" t="s">
        <v>154</v>
      </c>
      <c r="BK104" s="143">
        <f>SUM(BK105:BK113)</f>
        <v>0</v>
      </c>
    </row>
    <row r="105" spans="2:65" s="1" customFormat="1" ht="16.5" customHeight="1">
      <c r="B105" s="146"/>
      <c r="C105" s="147" t="s">
        <v>67</v>
      </c>
      <c r="D105" s="147" t="s">
        <v>156</v>
      </c>
      <c r="E105" s="148" t="s">
        <v>1067</v>
      </c>
      <c r="F105" s="149" t="s">
        <v>1068</v>
      </c>
      <c r="G105" s="150" t="s">
        <v>1058</v>
      </c>
      <c r="H105" s="151">
        <v>1</v>
      </c>
      <c r="I105" s="152"/>
      <c r="J105" s="153">
        <f t="shared" ref="J105:J113" si="10">ROUND(I105*H105,2)</f>
        <v>0</v>
      </c>
      <c r="K105" s="149" t="s">
        <v>1</v>
      </c>
      <c r="L105" s="30"/>
      <c r="M105" s="154" t="s">
        <v>1</v>
      </c>
      <c r="N105" s="155" t="s">
        <v>38</v>
      </c>
      <c r="O105" s="49"/>
      <c r="P105" s="156">
        <f t="shared" ref="P105:P113" si="11">O105*H105</f>
        <v>0</v>
      </c>
      <c r="Q105" s="156">
        <v>0</v>
      </c>
      <c r="R105" s="156">
        <f t="shared" ref="R105:R113" si="12">Q105*H105</f>
        <v>0</v>
      </c>
      <c r="S105" s="156">
        <v>0</v>
      </c>
      <c r="T105" s="157">
        <f t="shared" ref="T105:T113" si="13">S105*H105</f>
        <v>0</v>
      </c>
      <c r="AR105" s="16" t="s">
        <v>161</v>
      </c>
      <c r="AT105" s="16" t="s">
        <v>156</v>
      </c>
      <c r="AU105" s="16" t="s">
        <v>75</v>
      </c>
      <c r="AY105" s="16" t="s">
        <v>154</v>
      </c>
      <c r="BE105" s="158">
        <f t="shared" ref="BE105:BE113" si="14">IF(N105="základní",J105,0)</f>
        <v>0</v>
      </c>
      <c r="BF105" s="158">
        <f t="shared" ref="BF105:BF113" si="15">IF(N105="snížená",J105,0)</f>
        <v>0</v>
      </c>
      <c r="BG105" s="158">
        <f t="shared" ref="BG105:BG113" si="16">IF(N105="zákl. přenesená",J105,0)</f>
        <v>0</v>
      </c>
      <c r="BH105" s="158">
        <f t="shared" ref="BH105:BH113" si="17">IF(N105="sníž. přenesená",J105,0)</f>
        <v>0</v>
      </c>
      <c r="BI105" s="158">
        <f t="shared" ref="BI105:BI113" si="18">IF(N105="nulová",J105,0)</f>
        <v>0</v>
      </c>
      <c r="BJ105" s="16" t="s">
        <v>75</v>
      </c>
      <c r="BK105" s="158">
        <f t="shared" ref="BK105:BK113" si="19">ROUND(I105*H105,2)</f>
        <v>0</v>
      </c>
      <c r="BL105" s="16" t="s">
        <v>161</v>
      </c>
      <c r="BM105" s="16" t="s">
        <v>423</v>
      </c>
    </row>
    <row r="106" spans="2:65" s="1" customFormat="1" ht="16.5" customHeight="1">
      <c r="B106" s="146"/>
      <c r="C106" s="147" t="s">
        <v>67</v>
      </c>
      <c r="D106" s="147" t="s">
        <v>156</v>
      </c>
      <c r="E106" s="148" t="s">
        <v>1070</v>
      </c>
      <c r="F106" s="149" t="s">
        <v>1071</v>
      </c>
      <c r="G106" s="150" t="s">
        <v>1058</v>
      </c>
      <c r="H106" s="151">
        <v>1</v>
      </c>
      <c r="I106" s="152"/>
      <c r="J106" s="153">
        <f t="shared" si="10"/>
        <v>0</v>
      </c>
      <c r="K106" s="149" t="s">
        <v>1</v>
      </c>
      <c r="L106" s="30"/>
      <c r="M106" s="154" t="s">
        <v>1</v>
      </c>
      <c r="N106" s="155" t="s">
        <v>38</v>
      </c>
      <c r="O106" s="49"/>
      <c r="P106" s="156">
        <f t="shared" si="11"/>
        <v>0</v>
      </c>
      <c r="Q106" s="156">
        <v>0</v>
      </c>
      <c r="R106" s="156">
        <f t="shared" si="12"/>
        <v>0</v>
      </c>
      <c r="S106" s="156">
        <v>0</v>
      </c>
      <c r="T106" s="157">
        <f t="shared" si="13"/>
        <v>0</v>
      </c>
      <c r="AR106" s="16" t="s">
        <v>161</v>
      </c>
      <c r="AT106" s="16" t="s">
        <v>156</v>
      </c>
      <c r="AU106" s="16" t="s">
        <v>75</v>
      </c>
      <c r="AY106" s="16" t="s">
        <v>154</v>
      </c>
      <c r="BE106" s="158">
        <f t="shared" si="14"/>
        <v>0</v>
      </c>
      <c r="BF106" s="158">
        <f t="shared" si="15"/>
        <v>0</v>
      </c>
      <c r="BG106" s="158">
        <f t="shared" si="16"/>
        <v>0</v>
      </c>
      <c r="BH106" s="158">
        <f t="shared" si="17"/>
        <v>0</v>
      </c>
      <c r="BI106" s="158">
        <f t="shared" si="18"/>
        <v>0</v>
      </c>
      <c r="BJ106" s="16" t="s">
        <v>75</v>
      </c>
      <c r="BK106" s="158">
        <f t="shared" si="19"/>
        <v>0</v>
      </c>
      <c r="BL106" s="16" t="s">
        <v>161</v>
      </c>
      <c r="BM106" s="16" t="s">
        <v>433</v>
      </c>
    </row>
    <row r="107" spans="2:65" s="1" customFormat="1" ht="16.5" customHeight="1">
      <c r="B107" s="146"/>
      <c r="C107" s="147" t="s">
        <v>67</v>
      </c>
      <c r="D107" s="147" t="s">
        <v>156</v>
      </c>
      <c r="E107" s="148" t="s">
        <v>1116</v>
      </c>
      <c r="F107" s="149" t="s">
        <v>1117</v>
      </c>
      <c r="G107" s="150" t="s">
        <v>1058</v>
      </c>
      <c r="H107" s="151">
        <v>1</v>
      </c>
      <c r="I107" s="152"/>
      <c r="J107" s="153">
        <f t="shared" si="10"/>
        <v>0</v>
      </c>
      <c r="K107" s="149" t="s">
        <v>1</v>
      </c>
      <c r="L107" s="30"/>
      <c r="M107" s="154" t="s">
        <v>1</v>
      </c>
      <c r="N107" s="155" t="s">
        <v>38</v>
      </c>
      <c r="O107" s="49"/>
      <c r="P107" s="156">
        <f t="shared" si="11"/>
        <v>0</v>
      </c>
      <c r="Q107" s="156">
        <v>0</v>
      </c>
      <c r="R107" s="156">
        <f t="shared" si="12"/>
        <v>0</v>
      </c>
      <c r="S107" s="156">
        <v>0</v>
      </c>
      <c r="T107" s="157">
        <f t="shared" si="13"/>
        <v>0</v>
      </c>
      <c r="AR107" s="16" t="s">
        <v>161</v>
      </c>
      <c r="AT107" s="16" t="s">
        <v>156</v>
      </c>
      <c r="AU107" s="16" t="s">
        <v>75</v>
      </c>
      <c r="AY107" s="16" t="s">
        <v>154</v>
      </c>
      <c r="BE107" s="158">
        <f t="shared" si="14"/>
        <v>0</v>
      </c>
      <c r="BF107" s="158">
        <f t="shared" si="15"/>
        <v>0</v>
      </c>
      <c r="BG107" s="158">
        <f t="shared" si="16"/>
        <v>0</v>
      </c>
      <c r="BH107" s="158">
        <f t="shared" si="17"/>
        <v>0</v>
      </c>
      <c r="BI107" s="158">
        <f t="shared" si="18"/>
        <v>0</v>
      </c>
      <c r="BJ107" s="16" t="s">
        <v>75</v>
      </c>
      <c r="BK107" s="158">
        <f t="shared" si="19"/>
        <v>0</v>
      </c>
      <c r="BL107" s="16" t="s">
        <v>161</v>
      </c>
      <c r="BM107" s="16" t="s">
        <v>442</v>
      </c>
    </row>
    <row r="108" spans="2:65" s="1" customFormat="1" ht="16.5" customHeight="1">
      <c r="B108" s="146"/>
      <c r="C108" s="147" t="s">
        <v>67</v>
      </c>
      <c r="D108" s="147" t="s">
        <v>156</v>
      </c>
      <c r="E108" s="148" t="s">
        <v>1073</v>
      </c>
      <c r="F108" s="149" t="s">
        <v>1074</v>
      </c>
      <c r="G108" s="150" t="s">
        <v>1075</v>
      </c>
      <c r="H108" s="151">
        <v>24</v>
      </c>
      <c r="I108" s="152"/>
      <c r="J108" s="153">
        <f t="shared" si="10"/>
        <v>0</v>
      </c>
      <c r="K108" s="149" t="s">
        <v>1</v>
      </c>
      <c r="L108" s="30"/>
      <c r="M108" s="154" t="s">
        <v>1</v>
      </c>
      <c r="N108" s="155" t="s">
        <v>38</v>
      </c>
      <c r="O108" s="49"/>
      <c r="P108" s="156">
        <f t="shared" si="11"/>
        <v>0</v>
      </c>
      <c r="Q108" s="156">
        <v>0</v>
      </c>
      <c r="R108" s="156">
        <f t="shared" si="12"/>
        <v>0</v>
      </c>
      <c r="S108" s="156">
        <v>0</v>
      </c>
      <c r="T108" s="157">
        <f t="shared" si="13"/>
        <v>0</v>
      </c>
      <c r="AR108" s="16" t="s">
        <v>161</v>
      </c>
      <c r="AT108" s="16" t="s">
        <v>156</v>
      </c>
      <c r="AU108" s="16" t="s">
        <v>75</v>
      </c>
      <c r="AY108" s="16" t="s">
        <v>154</v>
      </c>
      <c r="BE108" s="158">
        <f t="shared" si="14"/>
        <v>0</v>
      </c>
      <c r="BF108" s="158">
        <f t="shared" si="15"/>
        <v>0</v>
      </c>
      <c r="BG108" s="158">
        <f t="shared" si="16"/>
        <v>0</v>
      </c>
      <c r="BH108" s="158">
        <f t="shared" si="17"/>
        <v>0</v>
      </c>
      <c r="BI108" s="158">
        <f t="shared" si="18"/>
        <v>0</v>
      </c>
      <c r="BJ108" s="16" t="s">
        <v>75</v>
      </c>
      <c r="BK108" s="158">
        <f t="shared" si="19"/>
        <v>0</v>
      </c>
      <c r="BL108" s="16" t="s">
        <v>161</v>
      </c>
      <c r="BM108" s="16" t="s">
        <v>450</v>
      </c>
    </row>
    <row r="109" spans="2:65" s="1" customFormat="1" ht="16.5" customHeight="1">
      <c r="B109" s="146"/>
      <c r="C109" s="147" t="s">
        <v>67</v>
      </c>
      <c r="D109" s="147" t="s">
        <v>156</v>
      </c>
      <c r="E109" s="148" t="s">
        <v>1118</v>
      </c>
      <c r="F109" s="149" t="s">
        <v>1119</v>
      </c>
      <c r="G109" s="150" t="s">
        <v>1058</v>
      </c>
      <c r="H109" s="151">
        <v>1</v>
      </c>
      <c r="I109" s="152"/>
      <c r="J109" s="153">
        <f t="shared" si="10"/>
        <v>0</v>
      </c>
      <c r="K109" s="149" t="s">
        <v>1</v>
      </c>
      <c r="L109" s="30"/>
      <c r="M109" s="154" t="s">
        <v>1</v>
      </c>
      <c r="N109" s="155" t="s">
        <v>38</v>
      </c>
      <c r="O109" s="49"/>
      <c r="P109" s="156">
        <f t="shared" si="11"/>
        <v>0</v>
      </c>
      <c r="Q109" s="156">
        <v>0</v>
      </c>
      <c r="R109" s="156">
        <f t="shared" si="12"/>
        <v>0</v>
      </c>
      <c r="S109" s="156">
        <v>0</v>
      </c>
      <c r="T109" s="157">
        <f t="shared" si="13"/>
        <v>0</v>
      </c>
      <c r="AR109" s="16" t="s">
        <v>161</v>
      </c>
      <c r="AT109" s="16" t="s">
        <v>156</v>
      </c>
      <c r="AU109" s="16" t="s">
        <v>75</v>
      </c>
      <c r="AY109" s="16" t="s">
        <v>154</v>
      </c>
      <c r="BE109" s="158">
        <f t="shared" si="14"/>
        <v>0</v>
      </c>
      <c r="BF109" s="158">
        <f t="shared" si="15"/>
        <v>0</v>
      </c>
      <c r="BG109" s="158">
        <f t="shared" si="16"/>
        <v>0</v>
      </c>
      <c r="BH109" s="158">
        <f t="shared" si="17"/>
        <v>0</v>
      </c>
      <c r="BI109" s="158">
        <f t="shared" si="18"/>
        <v>0</v>
      </c>
      <c r="BJ109" s="16" t="s">
        <v>75</v>
      </c>
      <c r="BK109" s="158">
        <f t="shared" si="19"/>
        <v>0</v>
      </c>
      <c r="BL109" s="16" t="s">
        <v>161</v>
      </c>
      <c r="BM109" s="16" t="s">
        <v>458</v>
      </c>
    </row>
    <row r="110" spans="2:65" s="1" customFormat="1" ht="16.5" customHeight="1">
      <c r="B110" s="146"/>
      <c r="C110" s="147" t="s">
        <v>67</v>
      </c>
      <c r="D110" s="147" t="s">
        <v>156</v>
      </c>
      <c r="E110" s="148" t="s">
        <v>1077</v>
      </c>
      <c r="F110" s="149" t="s">
        <v>1078</v>
      </c>
      <c r="G110" s="150" t="s">
        <v>1058</v>
      </c>
      <c r="H110" s="151">
        <v>1</v>
      </c>
      <c r="I110" s="152"/>
      <c r="J110" s="153">
        <f t="shared" si="10"/>
        <v>0</v>
      </c>
      <c r="K110" s="149" t="s">
        <v>1</v>
      </c>
      <c r="L110" s="30"/>
      <c r="M110" s="154" t="s">
        <v>1</v>
      </c>
      <c r="N110" s="155" t="s">
        <v>38</v>
      </c>
      <c r="O110" s="49"/>
      <c r="P110" s="156">
        <f t="shared" si="11"/>
        <v>0</v>
      </c>
      <c r="Q110" s="156">
        <v>0</v>
      </c>
      <c r="R110" s="156">
        <f t="shared" si="12"/>
        <v>0</v>
      </c>
      <c r="S110" s="156">
        <v>0</v>
      </c>
      <c r="T110" s="157">
        <f t="shared" si="13"/>
        <v>0</v>
      </c>
      <c r="AR110" s="16" t="s">
        <v>161</v>
      </c>
      <c r="AT110" s="16" t="s">
        <v>156</v>
      </c>
      <c r="AU110" s="16" t="s">
        <v>75</v>
      </c>
      <c r="AY110" s="16" t="s">
        <v>154</v>
      </c>
      <c r="BE110" s="158">
        <f t="shared" si="14"/>
        <v>0</v>
      </c>
      <c r="BF110" s="158">
        <f t="shared" si="15"/>
        <v>0</v>
      </c>
      <c r="BG110" s="158">
        <f t="shared" si="16"/>
        <v>0</v>
      </c>
      <c r="BH110" s="158">
        <f t="shared" si="17"/>
        <v>0</v>
      </c>
      <c r="BI110" s="158">
        <f t="shared" si="18"/>
        <v>0</v>
      </c>
      <c r="BJ110" s="16" t="s">
        <v>75</v>
      </c>
      <c r="BK110" s="158">
        <f t="shared" si="19"/>
        <v>0</v>
      </c>
      <c r="BL110" s="16" t="s">
        <v>161</v>
      </c>
      <c r="BM110" s="16" t="s">
        <v>476</v>
      </c>
    </row>
    <row r="111" spans="2:65" s="1" customFormat="1" ht="16.5" customHeight="1">
      <c r="B111" s="146"/>
      <c r="C111" s="147" t="s">
        <v>67</v>
      </c>
      <c r="D111" s="147" t="s">
        <v>156</v>
      </c>
      <c r="E111" s="148" t="s">
        <v>1080</v>
      </c>
      <c r="F111" s="149" t="s">
        <v>1081</v>
      </c>
      <c r="G111" s="150" t="s">
        <v>1058</v>
      </c>
      <c r="H111" s="151">
        <v>1</v>
      </c>
      <c r="I111" s="152"/>
      <c r="J111" s="153">
        <f t="shared" si="10"/>
        <v>0</v>
      </c>
      <c r="K111" s="149" t="s">
        <v>1</v>
      </c>
      <c r="L111" s="30"/>
      <c r="M111" s="154" t="s">
        <v>1</v>
      </c>
      <c r="N111" s="155" t="s">
        <v>38</v>
      </c>
      <c r="O111" s="49"/>
      <c r="P111" s="156">
        <f t="shared" si="11"/>
        <v>0</v>
      </c>
      <c r="Q111" s="156">
        <v>0</v>
      </c>
      <c r="R111" s="156">
        <f t="shared" si="12"/>
        <v>0</v>
      </c>
      <c r="S111" s="156">
        <v>0</v>
      </c>
      <c r="T111" s="157">
        <f t="shared" si="13"/>
        <v>0</v>
      </c>
      <c r="AR111" s="16" t="s">
        <v>161</v>
      </c>
      <c r="AT111" s="16" t="s">
        <v>156</v>
      </c>
      <c r="AU111" s="16" t="s">
        <v>75</v>
      </c>
      <c r="AY111" s="16" t="s">
        <v>154</v>
      </c>
      <c r="BE111" s="158">
        <f t="shared" si="14"/>
        <v>0</v>
      </c>
      <c r="BF111" s="158">
        <f t="shared" si="15"/>
        <v>0</v>
      </c>
      <c r="BG111" s="158">
        <f t="shared" si="16"/>
        <v>0</v>
      </c>
      <c r="BH111" s="158">
        <f t="shared" si="17"/>
        <v>0</v>
      </c>
      <c r="BI111" s="158">
        <f t="shared" si="18"/>
        <v>0</v>
      </c>
      <c r="BJ111" s="16" t="s">
        <v>75</v>
      </c>
      <c r="BK111" s="158">
        <f t="shared" si="19"/>
        <v>0</v>
      </c>
      <c r="BL111" s="16" t="s">
        <v>161</v>
      </c>
      <c r="BM111" s="16" t="s">
        <v>486</v>
      </c>
    </row>
    <row r="112" spans="2:65" s="1" customFormat="1" ht="16.5" customHeight="1">
      <c r="B112" s="146"/>
      <c r="C112" s="147" t="s">
        <v>67</v>
      </c>
      <c r="D112" s="147" t="s">
        <v>156</v>
      </c>
      <c r="E112" s="148" t="s">
        <v>1083</v>
      </c>
      <c r="F112" s="149" t="s">
        <v>1084</v>
      </c>
      <c r="G112" s="150" t="s">
        <v>1058</v>
      </c>
      <c r="H112" s="151">
        <v>1</v>
      </c>
      <c r="I112" s="152"/>
      <c r="J112" s="153">
        <f t="shared" si="10"/>
        <v>0</v>
      </c>
      <c r="K112" s="149" t="s">
        <v>1</v>
      </c>
      <c r="L112" s="30"/>
      <c r="M112" s="154" t="s">
        <v>1</v>
      </c>
      <c r="N112" s="155" t="s">
        <v>38</v>
      </c>
      <c r="O112" s="49"/>
      <c r="P112" s="156">
        <f t="shared" si="11"/>
        <v>0</v>
      </c>
      <c r="Q112" s="156">
        <v>0</v>
      </c>
      <c r="R112" s="156">
        <f t="shared" si="12"/>
        <v>0</v>
      </c>
      <c r="S112" s="156">
        <v>0</v>
      </c>
      <c r="T112" s="157">
        <f t="shared" si="13"/>
        <v>0</v>
      </c>
      <c r="AR112" s="16" t="s">
        <v>161</v>
      </c>
      <c r="AT112" s="16" t="s">
        <v>156</v>
      </c>
      <c r="AU112" s="16" t="s">
        <v>75</v>
      </c>
      <c r="AY112" s="16" t="s">
        <v>154</v>
      </c>
      <c r="BE112" s="158">
        <f t="shared" si="14"/>
        <v>0</v>
      </c>
      <c r="BF112" s="158">
        <f t="shared" si="15"/>
        <v>0</v>
      </c>
      <c r="BG112" s="158">
        <f t="shared" si="16"/>
        <v>0</v>
      </c>
      <c r="BH112" s="158">
        <f t="shared" si="17"/>
        <v>0</v>
      </c>
      <c r="BI112" s="158">
        <f t="shared" si="18"/>
        <v>0</v>
      </c>
      <c r="BJ112" s="16" t="s">
        <v>75</v>
      </c>
      <c r="BK112" s="158">
        <f t="shared" si="19"/>
        <v>0</v>
      </c>
      <c r="BL112" s="16" t="s">
        <v>161</v>
      </c>
      <c r="BM112" s="16" t="s">
        <v>495</v>
      </c>
    </row>
    <row r="113" spans="2:65" s="1" customFormat="1" ht="16.5" customHeight="1">
      <c r="B113" s="146"/>
      <c r="C113" s="147" t="s">
        <v>67</v>
      </c>
      <c r="D113" s="147" t="s">
        <v>156</v>
      </c>
      <c r="E113" s="148" t="s">
        <v>1086</v>
      </c>
      <c r="F113" s="149" t="s">
        <v>1087</v>
      </c>
      <c r="G113" s="150" t="s">
        <v>1058</v>
      </c>
      <c r="H113" s="151">
        <v>1</v>
      </c>
      <c r="I113" s="152"/>
      <c r="J113" s="153">
        <f t="shared" si="10"/>
        <v>0</v>
      </c>
      <c r="K113" s="149" t="s">
        <v>1</v>
      </c>
      <c r="L113" s="30"/>
      <c r="M113" s="196" t="s">
        <v>1</v>
      </c>
      <c r="N113" s="197" t="s">
        <v>38</v>
      </c>
      <c r="O113" s="198"/>
      <c r="P113" s="199">
        <f t="shared" si="11"/>
        <v>0</v>
      </c>
      <c r="Q113" s="199">
        <v>0</v>
      </c>
      <c r="R113" s="199">
        <f t="shared" si="12"/>
        <v>0</v>
      </c>
      <c r="S113" s="199">
        <v>0</v>
      </c>
      <c r="T113" s="200">
        <f t="shared" si="13"/>
        <v>0</v>
      </c>
      <c r="AR113" s="16" t="s">
        <v>161</v>
      </c>
      <c r="AT113" s="16" t="s">
        <v>156</v>
      </c>
      <c r="AU113" s="16" t="s">
        <v>75</v>
      </c>
      <c r="AY113" s="16" t="s">
        <v>154</v>
      </c>
      <c r="BE113" s="158">
        <f t="shared" si="14"/>
        <v>0</v>
      </c>
      <c r="BF113" s="158">
        <f t="shared" si="15"/>
        <v>0</v>
      </c>
      <c r="BG113" s="158">
        <f t="shared" si="16"/>
        <v>0</v>
      </c>
      <c r="BH113" s="158">
        <f t="shared" si="17"/>
        <v>0</v>
      </c>
      <c r="BI113" s="158">
        <f t="shared" si="18"/>
        <v>0</v>
      </c>
      <c r="BJ113" s="16" t="s">
        <v>75</v>
      </c>
      <c r="BK113" s="158">
        <f t="shared" si="19"/>
        <v>0</v>
      </c>
      <c r="BL113" s="16" t="s">
        <v>161</v>
      </c>
      <c r="BM113" s="16" t="s">
        <v>509</v>
      </c>
    </row>
    <row r="114" spans="2:65" s="1" customFormat="1" ht="6.9" customHeight="1">
      <c r="B114" s="39"/>
      <c r="C114" s="40"/>
      <c r="D114" s="40"/>
      <c r="E114" s="40"/>
      <c r="F114" s="40"/>
      <c r="G114" s="40"/>
      <c r="H114" s="40"/>
      <c r="I114" s="107"/>
      <c r="J114" s="40"/>
      <c r="K114" s="40"/>
      <c r="L114" s="30"/>
    </row>
  </sheetData>
  <autoFilter ref="C88:K113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2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89" customWidth="1"/>
    <col min="10" max="10" width="23.42578125" customWidth="1"/>
    <col min="11" max="11" width="15.425781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15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6" t="s">
        <v>100</v>
      </c>
    </row>
    <row r="3" spans="2:46" ht="6.9" customHeight="1">
      <c r="B3" s="17"/>
      <c r="C3" s="18"/>
      <c r="D3" s="18"/>
      <c r="E3" s="18"/>
      <c r="F3" s="18"/>
      <c r="G3" s="18"/>
      <c r="H3" s="18"/>
      <c r="I3" s="90"/>
      <c r="J3" s="18"/>
      <c r="K3" s="18"/>
      <c r="L3" s="19"/>
      <c r="AT3" s="16" t="s">
        <v>77</v>
      </c>
    </row>
    <row r="4" spans="2:46" ht="24.9" customHeight="1">
      <c r="B4" s="19"/>
      <c r="D4" s="20" t="s">
        <v>107</v>
      </c>
      <c r="L4" s="19"/>
      <c r="M4" s="21" t="s">
        <v>10</v>
      </c>
      <c r="AT4" s="16" t="s">
        <v>3</v>
      </c>
    </row>
    <row r="5" spans="2:46" ht="6.9" customHeight="1">
      <c r="B5" s="19"/>
      <c r="L5" s="19"/>
    </row>
    <row r="6" spans="2:46" ht="12" customHeight="1">
      <c r="B6" s="19"/>
      <c r="D6" s="25" t="s">
        <v>16</v>
      </c>
      <c r="L6" s="19"/>
    </row>
    <row r="7" spans="2:46" ht="16.5" customHeight="1">
      <c r="B7" s="19"/>
      <c r="E7" s="247" t="str">
        <f>'Rekapitulace stavby'!K6</f>
        <v>Hala Klimeška - III. etapa</v>
      </c>
      <c r="F7" s="248"/>
      <c r="G7" s="248"/>
      <c r="H7" s="248"/>
      <c r="L7" s="19"/>
    </row>
    <row r="8" spans="2:46" ht="12" customHeight="1">
      <c r="B8" s="19"/>
      <c r="D8" s="25" t="s">
        <v>108</v>
      </c>
      <c r="L8" s="19"/>
    </row>
    <row r="9" spans="2:46" s="1" customFormat="1" ht="16.5" customHeight="1">
      <c r="B9" s="30"/>
      <c r="E9" s="247" t="s">
        <v>1004</v>
      </c>
      <c r="F9" s="222"/>
      <c r="G9" s="222"/>
      <c r="H9" s="222"/>
      <c r="I9" s="91"/>
      <c r="L9" s="30"/>
    </row>
    <row r="10" spans="2:46" s="1" customFormat="1" ht="12" customHeight="1">
      <c r="B10" s="30"/>
      <c r="D10" s="25" t="s">
        <v>1008</v>
      </c>
      <c r="I10" s="91"/>
      <c r="L10" s="30"/>
    </row>
    <row r="11" spans="2:46" s="1" customFormat="1" ht="36.9" customHeight="1">
      <c r="B11" s="30"/>
      <c r="E11" s="223" t="s">
        <v>1120</v>
      </c>
      <c r="F11" s="222"/>
      <c r="G11" s="222"/>
      <c r="H11" s="222"/>
      <c r="I11" s="91"/>
      <c r="L11" s="30"/>
    </row>
    <row r="12" spans="2:46" s="1" customFormat="1" ht="10.199999999999999">
      <c r="B12" s="30"/>
      <c r="I12" s="91"/>
      <c r="L12" s="30"/>
    </row>
    <row r="13" spans="2:46" s="1" customFormat="1" ht="12" customHeight="1">
      <c r="B13" s="30"/>
      <c r="D13" s="25" t="s">
        <v>18</v>
      </c>
      <c r="F13" s="16" t="s">
        <v>1</v>
      </c>
      <c r="I13" s="92" t="s">
        <v>19</v>
      </c>
      <c r="J13" s="16" t="s">
        <v>1</v>
      </c>
      <c r="L13" s="30"/>
    </row>
    <row r="14" spans="2:46" s="1" customFormat="1" ht="12" customHeight="1">
      <c r="B14" s="30"/>
      <c r="D14" s="25" t="s">
        <v>20</v>
      </c>
      <c r="F14" s="16" t="s">
        <v>21</v>
      </c>
      <c r="I14" s="92" t="s">
        <v>22</v>
      </c>
      <c r="J14" s="46" t="str">
        <f>'Rekapitulace stavby'!AN8</f>
        <v>17. 6. 2018</v>
      </c>
      <c r="L14" s="30"/>
    </row>
    <row r="15" spans="2:46" s="1" customFormat="1" ht="10.8" customHeight="1">
      <c r="B15" s="30"/>
      <c r="I15" s="91"/>
      <c r="L15" s="30"/>
    </row>
    <row r="16" spans="2:46" s="1" customFormat="1" ht="12" customHeight="1">
      <c r="B16" s="30"/>
      <c r="D16" s="25" t="s">
        <v>24</v>
      </c>
      <c r="I16" s="92" t="s">
        <v>25</v>
      </c>
      <c r="J16" s="16" t="str">
        <f>IF('Rekapitulace stavby'!AN10="","",'Rekapitulace stavby'!AN10)</f>
        <v/>
      </c>
      <c r="L16" s="30"/>
    </row>
    <row r="17" spans="2:12" s="1" customFormat="1" ht="18" customHeight="1">
      <c r="B17" s="30"/>
      <c r="E17" s="16" t="str">
        <f>IF('Rekapitulace stavby'!E11="","",'Rekapitulace stavby'!E11)</f>
        <v xml:space="preserve"> </v>
      </c>
      <c r="I17" s="92" t="s">
        <v>26</v>
      </c>
      <c r="J17" s="16" t="str">
        <f>IF('Rekapitulace stavby'!AN11="","",'Rekapitulace stavby'!AN11)</f>
        <v/>
      </c>
      <c r="L17" s="30"/>
    </row>
    <row r="18" spans="2:12" s="1" customFormat="1" ht="6.9" customHeight="1">
      <c r="B18" s="30"/>
      <c r="I18" s="91"/>
      <c r="L18" s="30"/>
    </row>
    <row r="19" spans="2:12" s="1" customFormat="1" ht="12" customHeight="1">
      <c r="B19" s="30"/>
      <c r="D19" s="25" t="s">
        <v>27</v>
      </c>
      <c r="I19" s="92" t="s">
        <v>25</v>
      </c>
      <c r="J19" s="26" t="str">
        <f>'Rekapitulace stavby'!AN13</f>
        <v>Vyplň údaj</v>
      </c>
      <c r="L19" s="30"/>
    </row>
    <row r="20" spans="2:12" s="1" customFormat="1" ht="18" customHeight="1">
      <c r="B20" s="30"/>
      <c r="E20" s="249" t="str">
        <f>'Rekapitulace stavby'!E14</f>
        <v>Vyplň údaj</v>
      </c>
      <c r="F20" s="226"/>
      <c r="G20" s="226"/>
      <c r="H20" s="226"/>
      <c r="I20" s="92" t="s">
        <v>26</v>
      </c>
      <c r="J20" s="26" t="str">
        <f>'Rekapitulace stavby'!AN14</f>
        <v>Vyplň údaj</v>
      </c>
      <c r="L20" s="30"/>
    </row>
    <row r="21" spans="2:12" s="1" customFormat="1" ht="6.9" customHeight="1">
      <c r="B21" s="30"/>
      <c r="I21" s="91"/>
      <c r="L21" s="30"/>
    </row>
    <row r="22" spans="2:12" s="1" customFormat="1" ht="12" customHeight="1">
      <c r="B22" s="30"/>
      <c r="D22" s="25" t="s">
        <v>29</v>
      </c>
      <c r="I22" s="92" t="s">
        <v>25</v>
      </c>
      <c r="J22" s="16" t="str">
        <f>IF('Rekapitulace stavby'!AN16="","",'Rekapitulace stavby'!AN16)</f>
        <v/>
      </c>
      <c r="L22" s="30"/>
    </row>
    <row r="23" spans="2:12" s="1" customFormat="1" ht="18" customHeight="1">
      <c r="B23" s="30"/>
      <c r="E23" s="16" t="str">
        <f>IF('Rekapitulace stavby'!E17="","",'Rekapitulace stavby'!E17)</f>
        <v xml:space="preserve"> </v>
      </c>
      <c r="I23" s="92" t="s">
        <v>26</v>
      </c>
      <c r="J23" s="16" t="str">
        <f>IF('Rekapitulace stavby'!AN17="","",'Rekapitulace stavby'!AN17)</f>
        <v/>
      </c>
      <c r="L23" s="30"/>
    </row>
    <row r="24" spans="2:12" s="1" customFormat="1" ht="6.9" customHeight="1">
      <c r="B24" s="30"/>
      <c r="I24" s="91"/>
      <c r="L24" s="30"/>
    </row>
    <row r="25" spans="2:12" s="1" customFormat="1" ht="12" customHeight="1">
      <c r="B25" s="30"/>
      <c r="D25" s="25" t="s">
        <v>31</v>
      </c>
      <c r="I25" s="92" t="s">
        <v>25</v>
      </c>
      <c r="J25" s="16" t="str">
        <f>IF('Rekapitulace stavby'!AN19="","",'Rekapitulace stavby'!AN19)</f>
        <v/>
      </c>
      <c r="L25" s="30"/>
    </row>
    <row r="26" spans="2:12" s="1" customFormat="1" ht="18" customHeight="1">
      <c r="B26" s="30"/>
      <c r="E26" s="16" t="str">
        <f>IF('Rekapitulace stavby'!E20="","",'Rekapitulace stavby'!E20)</f>
        <v xml:space="preserve"> </v>
      </c>
      <c r="I26" s="92" t="s">
        <v>26</v>
      </c>
      <c r="J26" s="16" t="str">
        <f>IF('Rekapitulace stavby'!AN20="","",'Rekapitulace stavby'!AN20)</f>
        <v/>
      </c>
      <c r="L26" s="30"/>
    </row>
    <row r="27" spans="2:12" s="1" customFormat="1" ht="6.9" customHeight="1">
      <c r="B27" s="30"/>
      <c r="I27" s="91"/>
      <c r="L27" s="30"/>
    </row>
    <row r="28" spans="2:12" s="1" customFormat="1" ht="12" customHeight="1">
      <c r="B28" s="30"/>
      <c r="D28" s="25" t="s">
        <v>32</v>
      </c>
      <c r="I28" s="91"/>
      <c r="L28" s="30"/>
    </row>
    <row r="29" spans="2:12" s="7" customFormat="1" ht="16.5" customHeight="1">
      <c r="B29" s="93"/>
      <c r="E29" s="230" t="s">
        <v>1</v>
      </c>
      <c r="F29" s="230"/>
      <c r="G29" s="230"/>
      <c r="H29" s="230"/>
      <c r="I29" s="94"/>
      <c r="L29" s="93"/>
    </row>
    <row r="30" spans="2:12" s="1" customFormat="1" ht="6.9" customHeight="1">
      <c r="B30" s="30"/>
      <c r="I30" s="91"/>
      <c r="L30" s="30"/>
    </row>
    <row r="31" spans="2:12" s="1" customFormat="1" ht="6.9" customHeight="1">
      <c r="B31" s="30"/>
      <c r="D31" s="47"/>
      <c r="E31" s="47"/>
      <c r="F31" s="47"/>
      <c r="G31" s="47"/>
      <c r="H31" s="47"/>
      <c r="I31" s="95"/>
      <c r="J31" s="47"/>
      <c r="K31" s="47"/>
      <c r="L31" s="30"/>
    </row>
    <row r="32" spans="2:12" s="1" customFormat="1" ht="25.35" customHeight="1">
      <c r="B32" s="30"/>
      <c r="D32" s="96" t="s">
        <v>33</v>
      </c>
      <c r="I32" s="91"/>
      <c r="J32" s="60">
        <f>ROUND(J90, 2)</f>
        <v>0</v>
      </c>
      <c r="L32" s="30"/>
    </row>
    <row r="33" spans="2:12" s="1" customFormat="1" ht="6.9" customHeight="1">
      <c r="B33" s="30"/>
      <c r="D33" s="47"/>
      <c r="E33" s="47"/>
      <c r="F33" s="47"/>
      <c r="G33" s="47"/>
      <c r="H33" s="47"/>
      <c r="I33" s="95"/>
      <c r="J33" s="47"/>
      <c r="K33" s="47"/>
      <c r="L33" s="30"/>
    </row>
    <row r="34" spans="2:12" s="1" customFormat="1" ht="14.4" customHeight="1">
      <c r="B34" s="30"/>
      <c r="F34" s="33" t="s">
        <v>35</v>
      </c>
      <c r="I34" s="97" t="s">
        <v>34</v>
      </c>
      <c r="J34" s="33" t="s">
        <v>36</v>
      </c>
      <c r="L34" s="30"/>
    </row>
    <row r="35" spans="2:12" s="1" customFormat="1" ht="14.4" customHeight="1">
      <c r="B35" s="30"/>
      <c r="D35" s="25" t="s">
        <v>37</v>
      </c>
      <c r="E35" s="25" t="s">
        <v>38</v>
      </c>
      <c r="F35" s="98">
        <f>ROUND((SUM(BE90:BE111)),  2)</f>
        <v>0</v>
      </c>
      <c r="I35" s="99">
        <v>0.21</v>
      </c>
      <c r="J35" s="98">
        <f>ROUND(((SUM(BE90:BE111))*I35),  2)</f>
        <v>0</v>
      </c>
      <c r="L35" s="30"/>
    </row>
    <row r="36" spans="2:12" s="1" customFormat="1" ht="14.4" customHeight="1">
      <c r="B36" s="30"/>
      <c r="E36" s="25" t="s">
        <v>39</v>
      </c>
      <c r="F36" s="98">
        <f>ROUND((SUM(BF90:BF111)),  2)</f>
        <v>0</v>
      </c>
      <c r="I36" s="99">
        <v>0.15</v>
      </c>
      <c r="J36" s="98">
        <f>ROUND(((SUM(BF90:BF111))*I36),  2)</f>
        <v>0</v>
      </c>
      <c r="L36" s="30"/>
    </row>
    <row r="37" spans="2:12" s="1" customFormat="1" ht="14.4" hidden="1" customHeight="1">
      <c r="B37" s="30"/>
      <c r="E37" s="25" t="s">
        <v>40</v>
      </c>
      <c r="F37" s="98">
        <f>ROUND((SUM(BG90:BG111)),  2)</f>
        <v>0</v>
      </c>
      <c r="I37" s="99">
        <v>0.21</v>
      </c>
      <c r="J37" s="98">
        <f>0</f>
        <v>0</v>
      </c>
      <c r="L37" s="30"/>
    </row>
    <row r="38" spans="2:12" s="1" customFormat="1" ht="14.4" hidden="1" customHeight="1">
      <c r="B38" s="30"/>
      <c r="E38" s="25" t="s">
        <v>41</v>
      </c>
      <c r="F38" s="98">
        <f>ROUND((SUM(BH90:BH111)),  2)</f>
        <v>0</v>
      </c>
      <c r="I38" s="99">
        <v>0.15</v>
      </c>
      <c r="J38" s="98">
        <f>0</f>
        <v>0</v>
      </c>
      <c r="L38" s="30"/>
    </row>
    <row r="39" spans="2:12" s="1" customFormat="1" ht="14.4" hidden="1" customHeight="1">
      <c r="B39" s="30"/>
      <c r="E39" s="25" t="s">
        <v>42</v>
      </c>
      <c r="F39" s="98">
        <f>ROUND((SUM(BI90:BI111)),  2)</f>
        <v>0</v>
      </c>
      <c r="I39" s="99">
        <v>0</v>
      </c>
      <c r="J39" s="98">
        <f>0</f>
        <v>0</v>
      </c>
      <c r="L39" s="30"/>
    </row>
    <row r="40" spans="2:12" s="1" customFormat="1" ht="6.9" customHeight="1">
      <c r="B40" s="30"/>
      <c r="I40" s="91"/>
      <c r="L40" s="30"/>
    </row>
    <row r="41" spans="2:12" s="1" customFormat="1" ht="25.35" customHeight="1">
      <c r="B41" s="30"/>
      <c r="C41" s="100"/>
      <c r="D41" s="101" t="s">
        <v>43</v>
      </c>
      <c r="E41" s="51"/>
      <c r="F41" s="51"/>
      <c r="G41" s="102" t="s">
        <v>44</v>
      </c>
      <c r="H41" s="103" t="s">
        <v>45</v>
      </c>
      <c r="I41" s="104"/>
      <c r="J41" s="105">
        <f>SUM(J32:J39)</f>
        <v>0</v>
      </c>
      <c r="K41" s="106"/>
      <c r="L41" s="30"/>
    </row>
    <row r="42" spans="2:12" s="1" customFormat="1" ht="14.4" customHeight="1">
      <c r="B42" s="39"/>
      <c r="C42" s="40"/>
      <c r="D42" s="40"/>
      <c r="E42" s="40"/>
      <c r="F42" s="40"/>
      <c r="G42" s="40"/>
      <c r="H42" s="40"/>
      <c r="I42" s="107"/>
      <c r="J42" s="40"/>
      <c r="K42" s="40"/>
      <c r="L42" s="30"/>
    </row>
    <row r="46" spans="2:12" s="1" customFormat="1" ht="6.9" customHeight="1">
      <c r="B46" s="41"/>
      <c r="C46" s="42"/>
      <c r="D46" s="42"/>
      <c r="E46" s="42"/>
      <c r="F46" s="42"/>
      <c r="G46" s="42"/>
      <c r="H46" s="42"/>
      <c r="I46" s="108"/>
      <c r="J46" s="42"/>
      <c r="K46" s="42"/>
      <c r="L46" s="30"/>
    </row>
    <row r="47" spans="2:12" s="1" customFormat="1" ht="24.9" customHeight="1">
      <c r="B47" s="30"/>
      <c r="C47" s="20" t="s">
        <v>111</v>
      </c>
      <c r="I47" s="91"/>
      <c r="L47" s="30"/>
    </row>
    <row r="48" spans="2:12" s="1" customFormat="1" ht="6.9" customHeight="1">
      <c r="B48" s="30"/>
      <c r="I48" s="91"/>
      <c r="L48" s="30"/>
    </row>
    <row r="49" spans="2:47" s="1" customFormat="1" ht="12" customHeight="1">
      <c r="B49" s="30"/>
      <c r="C49" s="25" t="s">
        <v>16</v>
      </c>
      <c r="I49" s="91"/>
      <c r="L49" s="30"/>
    </row>
    <row r="50" spans="2:47" s="1" customFormat="1" ht="16.5" customHeight="1">
      <c r="B50" s="30"/>
      <c r="E50" s="247" t="str">
        <f>E7</f>
        <v>Hala Klimeška - III. etapa</v>
      </c>
      <c r="F50" s="248"/>
      <c r="G50" s="248"/>
      <c r="H50" s="248"/>
      <c r="I50" s="91"/>
      <c r="L50" s="30"/>
    </row>
    <row r="51" spans="2:47" ht="12" customHeight="1">
      <c r="B51" s="19"/>
      <c r="C51" s="25" t="s">
        <v>108</v>
      </c>
      <c r="L51" s="19"/>
    </row>
    <row r="52" spans="2:47" s="1" customFormat="1" ht="16.5" customHeight="1">
      <c r="B52" s="30"/>
      <c r="E52" s="247" t="s">
        <v>1004</v>
      </c>
      <c r="F52" s="222"/>
      <c r="G52" s="222"/>
      <c r="H52" s="222"/>
      <c r="I52" s="91"/>
      <c r="L52" s="30"/>
    </row>
    <row r="53" spans="2:47" s="1" customFormat="1" ht="12" customHeight="1">
      <c r="B53" s="30"/>
      <c r="C53" s="25" t="s">
        <v>1008</v>
      </c>
      <c r="I53" s="91"/>
      <c r="L53" s="30"/>
    </row>
    <row r="54" spans="2:47" s="1" customFormat="1" ht="16.5" customHeight="1">
      <c r="B54" s="30"/>
      <c r="E54" s="223" t="str">
        <f>E11</f>
        <v>D08c - OZV</v>
      </c>
      <c r="F54" s="222"/>
      <c r="G54" s="222"/>
      <c r="H54" s="222"/>
      <c r="I54" s="91"/>
      <c r="L54" s="30"/>
    </row>
    <row r="55" spans="2:47" s="1" customFormat="1" ht="6.9" customHeight="1">
      <c r="B55" s="30"/>
      <c r="I55" s="91"/>
      <c r="L55" s="30"/>
    </row>
    <row r="56" spans="2:47" s="1" customFormat="1" ht="12" customHeight="1">
      <c r="B56" s="30"/>
      <c r="C56" s="25" t="s">
        <v>20</v>
      </c>
      <c r="F56" s="16" t="str">
        <f>F14</f>
        <v xml:space="preserve"> </v>
      </c>
      <c r="I56" s="92" t="s">
        <v>22</v>
      </c>
      <c r="J56" s="46" t="str">
        <f>IF(J14="","",J14)</f>
        <v>17. 6. 2018</v>
      </c>
      <c r="L56" s="30"/>
    </row>
    <row r="57" spans="2:47" s="1" customFormat="1" ht="6.9" customHeight="1">
      <c r="B57" s="30"/>
      <c r="I57" s="91"/>
      <c r="L57" s="30"/>
    </row>
    <row r="58" spans="2:47" s="1" customFormat="1" ht="13.65" customHeight="1">
      <c r="B58" s="30"/>
      <c r="C58" s="25" t="s">
        <v>24</v>
      </c>
      <c r="F58" s="16" t="str">
        <f>E17</f>
        <v xml:space="preserve"> </v>
      </c>
      <c r="I58" s="92" t="s">
        <v>29</v>
      </c>
      <c r="J58" s="28" t="str">
        <f>E23</f>
        <v xml:space="preserve"> </v>
      </c>
      <c r="L58" s="30"/>
    </row>
    <row r="59" spans="2:47" s="1" customFormat="1" ht="13.65" customHeight="1">
      <c r="B59" s="30"/>
      <c r="C59" s="25" t="s">
        <v>27</v>
      </c>
      <c r="F59" s="16" t="str">
        <f>IF(E20="","",E20)</f>
        <v>Vyplň údaj</v>
      </c>
      <c r="I59" s="92" t="s">
        <v>31</v>
      </c>
      <c r="J59" s="28" t="str">
        <f>E26</f>
        <v xml:space="preserve"> </v>
      </c>
      <c r="L59" s="30"/>
    </row>
    <row r="60" spans="2:47" s="1" customFormat="1" ht="10.35" customHeight="1">
      <c r="B60" s="30"/>
      <c r="I60" s="91"/>
      <c r="L60" s="30"/>
    </row>
    <row r="61" spans="2:47" s="1" customFormat="1" ht="29.25" customHeight="1">
      <c r="B61" s="30"/>
      <c r="C61" s="109" t="s">
        <v>112</v>
      </c>
      <c r="D61" s="100"/>
      <c r="E61" s="100"/>
      <c r="F61" s="100"/>
      <c r="G61" s="100"/>
      <c r="H61" s="100"/>
      <c r="I61" s="110"/>
      <c r="J61" s="111" t="s">
        <v>113</v>
      </c>
      <c r="K61" s="100"/>
      <c r="L61" s="30"/>
    </row>
    <row r="62" spans="2:47" s="1" customFormat="1" ht="10.35" customHeight="1">
      <c r="B62" s="30"/>
      <c r="I62" s="91"/>
      <c r="L62" s="30"/>
    </row>
    <row r="63" spans="2:47" s="1" customFormat="1" ht="22.8" customHeight="1">
      <c r="B63" s="30"/>
      <c r="C63" s="112" t="s">
        <v>114</v>
      </c>
      <c r="I63" s="91"/>
      <c r="J63" s="60">
        <f>J90</f>
        <v>0</v>
      </c>
      <c r="L63" s="30"/>
      <c r="AU63" s="16" t="s">
        <v>115</v>
      </c>
    </row>
    <row r="64" spans="2:47" s="8" customFormat="1" ht="24.9" customHeight="1">
      <c r="B64" s="113"/>
      <c r="D64" s="114" t="s">
        <v>1121</v>
      </c>
      <c r="E64" s="115"/>
      <c r="F64" s="115"/>
      <c r="G64" s="115"/>
      <c r="H64" s="115"/>
      <c r="I64" s="116"/>
      <c r="J64" s="117">
        <f>J91</f>
        <v>0</v>
      </c>
      <c r="L64" s="113"/>
    </row>
    <row r="65" spans="2:12" s="8" customFormat="1" ht="24.9" customHeight="1">
      <c r="B65" s="113"/>
      <c r="D65" s="114" t="s">
        <v>1122</v>
      </c>
      <c r="E65" s="115"/>
      <c r="F65" s="115"/>
      <c r="G65" s="115"/>
      <c r="H65" s="115"/>
      <c r="I65" s="116"/>
      <c r="J65" s="117">
        <f>J92</f>
        <v>0</v>
      </c>
      <c r="L65" s="113"/>
    </row>
    <row r="66" spans="2:12" s="8" customFormat="1" ht="24.9" customHeight="1">
      <c r="B66" s="113"/>
      <c r="D66" s="114" t="s">
        <v>1123</v>
      </c>
      <c r="E66" s="115"/>
      <c r="F66" s="115"/>
      <c r="G66" s="115"/>
      <c r="H66" s="115"/>
      <c r="I66" s="116"/>
      <c r="J66" s="117">
        <f>J93</f>
        <v>0</v>
      </c>
      <c r="L66" s="113"/>
    </row>
    <row r="67" spans="2:12" s="8" customFormat="1" ht="24.9" customHeight="1">
      <c r="B67" s="113"/>
      <c r="D67" s="114" t="s">
        <v>1124</v>
      </c>
      <c r="E67" s="115"/>
      <c r="F67" s="115"/>
      <c r="G67" s="115"/>
      <c r="H67" s="115"/>
      <c r="I67" s="116"/>
      <c r="J67" s="117">
        <f>J97</f>
        <v>0</v>
      </c>
      <c r="L67" s="113"/>
    </row>
    <row r="68" spans="2:12" s="8" customFormat="1" ht="24.9" customHeight="1">
      <c r="B68" s="113"/>
      <c r="D68" s="114" t="s">
        <v>1125</v>
      </c>
      <c r="E68" s="115"/>
      <c r="F68" s="115"/>
      <c r="G68" s="115"/>
      <c r="H68" s="115"/>
      <c r="I68" s="116"/>
      <c r="J68" s="117">
        <f>J102</f>
        <v>0</v>
      </c>
      <c r="L68" s="113"/>
    </row>
    <row r="69" spans="2:12" s="1" customFormat="1" ht="21.75" customHeight="1">
      <c r="B69" s="30"/>
      <c r="I69" s="91"/>
      <c r="L69" s="30"/>
    </row>
    <row r="70" spans="2:12" s="1" customFormat="1" ht="6.9" customHeight="1">
      <c r="B70" s="39"/>
      <c r="C70" s="40"/>
      <c r="D70" s="40"/>
      <c r="E70" s="40"/>
      <c r="F70" s="40"/>
      <c r="G70" s="40"/>
      <c r="H70" s="40"/>
      <c r="I70" s="107"/>
      <c r="J70" s="40"/>
      <c r="K70" s="40"/>
      <c r="L70" s="30"/>
    </row>
    <row r="74" spans="2:12" s="1" customFormat="1" ht="6.9" customHeight="1">
      <c r="B74" s="41"/>
      <c r="C74" s="42"/>
      <c r="D74" s="42"/>
      <c r="E74" s="42"/>
      <c r="F74" s="42"/>
      <c r="G74" s="42"/>
      <c r="H74" s="42"/>
      <c r="I74" s="108"/>
      <c r="J74" s="42"/>
      <c r="K74" s="42"/>
      <c r="L74" s="30"/>
    </row>
    <row r="75" spans="2:12" s="1" customFormat="1" ht="24.9" customHeight="1">
      <c r="B75" s="30"/>
      <c r="C75" s="20" t="s">
        <v>139</v>
      </c>
      <c r="I75" s="91"/>
      <c r="L75" s="30"/>
    </row>
    <row r="76" spans="2:12" s="1" customFormat="1" ht="6.9" customHeight="1">
      <c r="B76" s="30"/>
      <c r="I76" s="91"/>
      <c r="L76" s="30"/>
    </row>
    <row r="77" spans="2:12" s="1" customFormat="1" ht="12" customHeight="1">
      <c r="B77" s="30"/>
      <c r="C77" s="25" t="s">
        <v>16</v>
      </c>
      <c r="I77" s="91"/>
      <c r="L77" s="30"/>
    </row>
    <row r="78" spans="2:12" s="1" customFormat="1" ht="16.5" customHeight="1">
      <c r="B78" s="30"/>
      <c r="E78" s="247" t="str">
        <f>E7</f>
        <v>Hala Klimeška - III. etapa</v>
      </c>
      <c r="F78" s="248"/>
      <c r="G78" s="248"/>
      <c r="H78" s="248"/>
      <c r="I78" s="91"/>
      <c r="L78" s="30"/>
    </row>
    <row r="79" spans="2:12" ht="12" customHeight="1">
      <c r="B79" s="19"/>
      <c r="C79" s="25" t="s">
        <v>108</v>
      </c>
      <c r="L79" s="19"/>
    </row>
    <row r="80" spans="2:12" s="1" customFormat="1" ht="16.5" customHeight="1">
      <c r="B80" s="30"/>
      <c r="E80" s="247" t="s">
        <v>1004</v>
      </c>
      <c r="F80" s="222"/>
      <c r="G80" s="222"/>
      <c r="H80" s="222"/>
      <c r="I80" s="91"/>
      <c r="L80" s="30"/>
    </row>
    <row r="81" spans="2:65" s="1" customFormat="1" ht="12" customHeight="1">
      <c r="B81" s="30"/>
      <c r="C81" s="25" t="s">
        <v>1008</v>
      </c>
      <c r="I81" s="91"/>
      <c r="L81" s="30"/>
    </row>
    <row r="82" spans="2:65" s="1" customFormat="1" ht="16.5" customHeight="1">
      <c r="B82" s="30"/>
      <c r="E82" s="223" t="str">
        <f>E11</f>
        <v>D08c - OZV</v>
      </c>
      <c r="F82" s="222"/>
      <c r="G82" s="222"/>
      <c r="H82" s="222"/>
      <c r="I82" s="91"/>
      <c r="L82" s="30"/>
    </row>
    <row r="83" spans="2:65" s="1" customFormat="1" ht="6.9" customHeight="1">
      <c r="B83" s="30"/>
      <c r="I83" s="91"/>
      <c r="L83" s="30"/>
    </row>
    <row r="84" spans="2:65" s="1" customFormat="1" ht="12" customHeight="1">
      <c r="B84" s="30"/>
      <c r="C84" s="25" t="s">
        <v>20</v>
      </c>
      <c r="F84" s="16" t="str">
        <f>F14</f>
        <v xml:space="preserve"> </v>
      </c>
      <c r="I84" s="92" t="s">
        <v>22</v>
      </c>
      <c r="J84" s="46" t="str">
        <f>IF(J14="","",J14)</f>
        <v>17. 6. 2018</v>
      </c>
      <c r="L84" s="30"/>
    </row>
    <row r="85" spans="2:65" s="1" customFormat="1" ht="6.9" customHeight="1">
      <c r="B85" s="30"/>
      <c r="I85" s="91"/>
      <c r="L85" s="30"/>
    </row>
    <row r="86" spans="2:65" s="1" customFormat="1" ht="13.65" customHeight="1">
      <c r="B86" s="30"/>
      <c r="C86" s="25" t="s">
        <v>24</v>
      </c>
      <c r="F86" s="16" t="str">
        <f>E17</f>
        <v xml:space="preserve"> </v>
      </c>
      <c r="I86" s="92" t="s">
        <v>29</v>
      </c>
      <c r="J86" s="28" t="str">
        <f>E23</f>
        <v xml:space="preserve"> </v>
      </c>
      <c r="L86" s="30"/>
    </row>
    <row r="87" spans="2:65" s="1" customFormat="1" ht="13.65" customHeight="1">
      <c r="B87" s="30"/>
      <c r="C87" s="25" t="s">
        <v>27</v>
      </c>
      <c r="F87" s="16" t="str">
        <f>IF(E20="","",E20)</f>
        <v>Vyplň údaj</v>
      </c>
      <c r="I87" s="92" t="s">
        <v>31</v>
      </c>
      <c r="J87" s="28" t="str">
        <f>E26</f>
        <v xml:space="preserve"> </v>
      </c>
      <c r="L87" s="30"/>
    </row>
    <row r="88" spans="2:65" s="1" customFormat="1" ht="10.35" customHeight="1">
      <c r="B88" s="30"/>
      <c r="I88" s="91"/>
      <c r="L88" s="30"/>
    </row>
    <row r="89" spans="2:65" s="10" customFormat="1" ht="29.25" customHeight="1">
      <c r="B89" s="123"/>
      <c r="C89" s="124" t="s">
        <v>140</v>
      </c>
      <c r="D89" s="125" t="s">
        <v>52</v>
      </c>
      <c r="E89" s="125" t="s">
        <v>48</v>
      </c>
      <c r="F89" s="125" t="s">
        <v>49</v>
      </c>
      <c r="G89" s="125" t="s">
        <v>141</v>
      </c>
      <c r="H89" s="125" t="s">
        <v>142</v>
      </c>
      <c r="I89" s="126" t="s">
        <v>143</v>
      </c>
      <c r="J89" s="127" t="s">
        <v>113</v>
      </c>
      <c r="K89" s="128" t="s">
        <v>144</v>
      </c>
      <c r="L89" s="123"/>
      <c r="M89" s="53" t="s">
        <v>1</v>
      </c>
      <c r="N89" s="54" t="s">
        <v>37</v>
      </c>
      <c r="O89" s="54" t="s">
        <v>145</v>
      </c>
      <c r="P89" s="54" t="s">
        <v>146</v>
      </c>
      <c r="Q89" s="54" t="s">
        <v>147</v>
      </c>
      <c r="R89" s="54" t="s">
        <v>148</v>
      </c>
      <c r="S89" s="54" t="s">
        <v>149</v>
      </c>
      <c r="T89" s="55" t="s">
        <v>150</v>
      </c>
    </row>
    <row r="90" spans="2:65" s="1" customFormat="1" ht="22.8" customHeight="1">
      <c r="B90" s="30"/>
      <c r="C90" s="58" t="s">
        <v>151</v>
      </c>
      <c r="I90" s="91"/>
      <c r="J90" s="129">
        <f>BK90</f>
        <v>0</v>
      </c>
      <c r="L90" s="30"/>
      <c r="M90" s="56"/>
      <c r="N90" s="47"/>
      <c r="O90" s="47"/>
      <c r="P90" s="130">
        <f>P91+P92+P93+P97+P102</f>
        <v>0</v>
      </c>
      <c r="Q90" s="47"/>
      <c r="R90" s="130">
        <f>R91+R92+R93+R97+R102</f>
        <v>0</v>
      </c>
      <c r="S90" s="47"/>
      <c r="T90" s="131">
        <f>T91+T92+T93+T97+T102</f>
        <v>0</v>
      </c>
      <c r="AT90" s="16" t="s">
        <v>66</v>
      </c>
      <c r="AU90" s="16" t="s">
        <v>115</v>
      </c>
      <c r="BK90" s="132">
        <f>BK91+BK92+BK93+BK97+BK102</f>
        <v>0</v>
      </c>
    </row>
    <row r="91" spans="2:65" s="11" customFormat="1" ht="25.95" customHeight="1">
      <c r="B91" s="133"/>
      <c r="D91" s="134" t="s">
        <v>66</v>
      </c>
      <c r="E91" s="135" t="s">
        <v>1016</v>
      </c>
      <c r="F91" s="135" t="s">
        <v>1126</v>
      </c>
      <c r="I91" s="136"/>
      <c r="J91" s="137">
        <f>BK91</f>
        <v>0</v>
      </c>
      <c r="L91" s="133"/>
      <c r="M91" s="138"/>
      <c r="N91" s="139"/>
      <c r="O91" s="139"/>
      <c r="P91" s="140">
        <v>0</v>
      </c>
      <c r="Q91" s="139"/>
      <c r="R91" s="140">
        <v>0</v>
      </c>
      <c r="S91" s="139"/>
      <c r="T91" s="141">
        <v>0</v>
      </c>
      <c r="AR91" s="134" t="s">
        <v>75</v>
      </c>
      <c r="AT91" s="142" t="s">
        <v>66</v>
      </c>
      <c r="AU91" s="142" t="s">
        <v>67</v>
      </c>
      <c r="AY91" s="134" t="s">
        <v>154</v>
      </c>
      <c r="BK91" s="143">
        <v>0</v>
      </c>
    </row>
    <row r="92" spans="2:65" s="11" customFormat="1" ht="25.95" customHeight="1">
      <c r="B92" s="133"/>
      <c r="D92" s="134" t="s">
        <v>66</v>
      </c>
      <c r="E92" s="135" t="s">
        <v>1022</v>
      </c>
      <c r="F92" s="135" t="s">
        <v>1127</v>
      </c>
      <c r="I92" s="136"/>
      <c r="J92" s="137">
        <f>BK92</f>
        <v>0</v>
      </c>
      <c r="L92" s="133"/>
      <c r="M92" s="138"/>
      <c r="N92" s="139"/>
      <c r="O92" s="139"/>
      <c r="P92" s="140">
        <v>0</v>
      </c>
      <c r="Q92" s="139"/>
      <c r="R92" s="140">
        <v>0</v>
      </c>
      <c r="S92" s="139"/>
      <c r="T92" s="141">
        <v>0</v>
      </c>
      <c r="AR92" s="134" t="s">
        <v>75</v>
      </c>
      <c r="AT92" s="142" t="s">
        <v>66</v>
      </c>
      <c r="AU92" s="142" t="s">
        <v>67</v>
      </c>
      <c r="AY92" s="134" t="s">
        <v>154</v>
      </c>
      <c r="BK92" s="143">
        <v>0</v>
      </c>
    </row>
    <row r="93" spans="2:65" s="11" customFormat="1" ht="25.95" customHeight="1">
      <c r="B93" s="133"/>
      <c r="D93" s="134" t="s">
        <v>66</v>
      </c>
      <c r="E93" s="135" t="s">
        <v>1024</v>
      </c>
      <c r="F93" s="135" t="s">
        <v>1128</v>
      </c>
      <c r="I93" s="136"/>
      <c r="J93" s="137">
        <f>BK93</f>
        <v>0</v>
      </c>
      <c r="L93" s="133"/>
      <c r="M93" s="138"/>
      <c r="N93" s="139"/>
      <c r="O93" s="139"/>
      <c r="P93" s="140">
        <f>SUM(P94:P96)</f>
        <v>0</v>
      </c>
      <c r="Q93" s="139"/>
      <c r="R93" s="140">
        <f>SUM(R94:R96)</f>
        <v>0</v>
      </c>
      <c r="S93" s="139"/>
      <c r="T93" s="141">
        <f>SUM(T94:T96)</f>
        <v>0</v>
      </c>
      <c r="AR93" s="134" t="s">
        <v>75</v>
      </c>
      <c r="AT93" s="142" t="s">
        <v>66</v>
      </c>
      <c r="AU93" s="142" t="s">
        <v>67</v>
      </c>
      <c r="AY93" s="134" t="s">
        <v>154</v>
      </c>
      <c r="BK93" s="143">
        <f>SUM(BK94:BK96)</f>
        <v>0</v>
      </c>
    </row>
    <row r="94" spans="2:65" s="1" customFormat="1" ht="16.5" customHeight="1">
      <c r="B94" s="146"/>
      <c r="C94" s="147" t="s">
        <v>67</v>
      </c>
      <c r="D94" s="147" t="s">
        <v>156</v>
      </c>
      <c r="E94" s="148" t="s">
        <v>1129</v>
      </c>
      <c r="F94" s="149" t="s">
        <v>1130</v>
      </c>
      <c r="G94" s="150" t="s">
        <v>822</v>
      </c>
      <c r="H94" s="151">
        <v>4</v>
      </c>
      <c r="I94" s="152"/>
      <c r="J94" s="153">
        <f>ROUND(I94*H94,2)</f>
        <v>0</v>
      </c>
      <c r="K94" s="149" t="s">
        <v>1</v>
      </c>
      <c r="L94" s="30"/>
      <c r="M94" s="154" t="s">
        <v>1</v>
      </c>
      <c r="N94" s="155" t="s">
        <v>38</v>
      </c>
      <c r="O94" s="49"/>
      <c r="P94" s="156">
        <f>O94*H94</f>
        <v>0</v>
      </c>
      <c r="Q94" s="156">
        <v>0</v>
      </c>
      <c r="R94" s="156">
        <f>Q94*H94</f>
        <v>0</v>
      </c>
      <c r="S94" s="156">
        <v>0</v>
      </c>
      <c r="T94" s="157">
        <f>S94*H94</f>
        <v>0</v>
      </c>
      <c r="AR94" s="16" t="s">
        <v>161</v>
      </c>
      <c r="AT94" s="16" t="s">
        <v>156</v>
      </c>
      <c r="AU94" s="16" t="s">
        <v>75</v>
      </c>
      <c r="AY94" s="16" t="s">
        <v>154</v>
      </c>
      <c r="BE94" s="158">
        <f>IF(N94="základní",J94,0)</f>
        <v>0</v>
      </c>
      <c r="BF94" s="158">
        <f>IF(N94="snížená",J94,0)</f>
        <v>0</v>
      </c>
      <c r="BG94" s="158">
        <f>IF(N94="zákl. přenesená",J94,0)</f>
        <v>0</v>
      </c>
      <c r="BH94" s="158">
        <f>IF(N94="sníž. přenesená",J94,0)</f>
        <v>0</v>
      </c>
      <c r="BI94" s="158">
        <f>IF(N94="nulová",J94,0)</f>
        <v>0</v>
      </c>
      <c r="BJ94" s="16" t="s">
        <v>75</v>
      </c>
      <c r="BK94" s="158">
        <f>ROUND(I94*H94,2)</f>
        <v>0</v>
      </c>
      <c r="BL94" s="16" t="s">
        <v>161</v>
      </c>
      <c r="BM94" s="16" t="s">
        <v>413</v>
      </c>
    </row>
    <row r="95" spans="2:65" s="1" customFormat="1" ht="16.5" customHeight="1">
      <c r="B95" s="146"/>
      <c r="C95" s="147" t="s">
        <v>67</v>
      </c>
      <c r="D95" s="147" t="s">
        <v>156</v>
      </c>
      <c r="E95" s="148" t="s">
        <v>1131</v>
      </c>
      <c r="F95" s="149" t="s">
        <v>1132</v>
      </c>
      <c r="G95" s="150" t="s">
        <v>822</v>
      </c>
      <c r="H95" s="151">
        <v>4</v>
      </c>
      <c r="I95" s="152"/>
      <c r="J95" s="153">
        <f>ROUND(I95*H95,2)</f>
        <v>0</v>
      </c>
      <c r="K95" s="149" t="s">
        <v>1</v>
      </c>
      <c r="L95" s="30"/>
      <c r="M95" s="154" t="s">
        <v>1</v>
      </c>
      <c r="N95" s="155" t="s">
        <v>38</v>
      </c>
      <c r="O95" s="49"/>
      <c r="P95" s="156">
        <f>O95*H95</f>
        <v>0</v>
      </c>
      <c r="Q95" s="156">
        <v>0</v>
      </c>
      <c r="R95" s="156">
        <f>Q95*H95</f>
        <v>0</v>
      </c>
      <c r="S95" s="156">
        <v>0</v>
      </c>
      <c r="T95" s="157">
        <f>S95*H95</f>
        <v>0</v>
      </c>
      <c r="AR95" s="16" t="s">
        <v>161</v>
      </c>
      <c r="AT95" s="16" t="s">
        <v>156</v>
      </c>
      <c r="AU95" s="16" t="s">
        <v>75</v>
      </c>
      <c r="AY95" s="16" t="s">
        <v>154</v>
      </c>
      <c r="BE95" s="158">
        <f>IF(N95="základní",J95,0)</f>
        <v>0</v>
      </c>
      <c r="BF95" s="158">
        <f>IF(N95="snížená",J95,0)</f>
        <v>0</v>
      </c>
      <c r="BG95" s="158">
        <f>IF(N95="zákl. přenesená",J95,0)</f>
        <v>0</v>
      </c>
      <c r="BH95" s="158">
        <f>IF(N95="sníž. přenesená",J95,0)</f>
        <v>0</v>
      </c>
      <c r="BI95" s="158">
        <f>IF(N95="nulová",J95,0)</f>
        <v>0</v>
      </c>
      <c r="BJ95" s="16" t="s">
        <v>75</v>
      </c>
      <c r="BK95" s="158">
        <f>ROUND(I95*H95,2)</f>
        <v>0</v>
      </c>
      <c r="BL95" s="16" t="s">
        <v>161</v>
      </c>
      <c r="BM95" s="16" t="s">
        <v>423</v>
      </c>
    </row>
    <row r="96" spans="2:65" s="1" customFormat="1" ht="16.5" customHeight="1">
      <c r="B96" s="146"/>
      <c r="C96" s="147" t="s">
        <v>67</v>
      </c>
      <c r="D96" s="147" t="s">
        <v>156</v>
      </c>
      <c r="E96" s="148" t="s">
        <v>1133</v>
      </c>
      <c r="F96" s="149" t="s">
        <v>1134</v>
      </c>
      <c r="G96" s="150" t="s">
        <v>822</v>
      </c>
      <c r="H96" s="151">
        <v>4</v>
      </c>
      <c r="I96" s="152"/>
      <c r="J96" s="153">
        <f>ROUND(I96*H96,2)</f>
        <v>0</v>
      </c>
      <c r="K96" s="149" t="s">
        <v>1</v>
      </c>
      <c r="L96" s="30"/>
      <c r="M96" s="154" t="s">
        <v>1</v>
      </c>
      <c r="N96" s="155" t="s">
        <v>38</v>
      </c>
      <c r="O96" s="49"/>
      <c r="P96" s="156">
        <f>O96*H96</f>
        <v>0</v>
      </c>
      <c r="Q96" s="156">
        <v>0</v>
      </c>
      <c r="R96" s="156">
        <f>Q96*H96</f>
        <v>0</v>
      </c>
      <c r="S96" s="156">
        <v>0</v>
      </c>
      <c r="T96" s="157">
        <f>S96*H96</f>
        <v>0</v>
      </c>
      <c r="AR96" s="16" t="s">
        <v>161</v>
      </c>
      <c r="AT96" s="16" t="s">
        <v>156</v>
      </c>
      <c r="AU96" s="16" t="s">
        <v>75</v>
      </c>
      <c r="AY96" s="16" t="s">
        <v>154</v>
      </c>
      <c r="BE96" s="158">
        <f>IF(N96="základní",J96,0)</f>
        <v>0</v>
      </c>
      <c r="BF96" s="158">
        <f>IF(N96="snížená",J96,0)</f>
        <v>0</v>
      </c>
      <c r="BG96" s="158">
        <f>IF(N96="zákl. přenesená",J96,0)</f>
        <v>0</v>
      </c>
      <c r="BH96" s="158">
        <f>IF(N96="sníž. přenesená",J96,0)</f>
        <v>0</v>
      </c>
      <c r="BI96" s="158">
        <f>IF(N96="nulová",J96,0)</f>
        <v>0</v>
      </c>
      <c r="BJ96" s="16" t="s">
        <v>75</v>
      </c>
      <c r="BK96" s="158">
        <f>ROUND(I96*H96,2)</f>
        <v>0</v>
      </c>
      <c r="BL96" s="16" t="s">
        <v>161</v>
      </c>
      <c r="BM96" s="16" t="s">
        <v>433</v>
      </c>
    </row>
    <row r="97" spans="2:65" s="11" customFormat="1" ht="25.95" customHeight="1">
      <c r="B97" s="133"/>
      <c r="D97" s="134" t="s">
        <v>66</v>
      </c>
      <c r="E97" s="135" t="s">
        <v>1038</v>
      </c>
      <c r="F97" s="135" t="s">
        <v>1041</v>
      </c>
      <c r="I97" s="136"/>
      <c r="J97" s="137">
        <f>BK97</f>
        <v>0</v>
      </c>
      <c r="L97" s="133"/>
      <c r="M97" s="138"/>
      <c r="N97" s="139"/>
      <c r="O97" s="139"/>
      <c r="P97" s="140">
        <f>SUM(P98:P101)</f>
        <v>0</v>
      </c>
      <c r="Q97" s="139"/>
      <c r="R97" s="140">
        <f>SUM(R98:R101)</f>
        <v>0</v>
      </c>
      <c r="S97" s="139"/>
      <c r="T97" s="141">
        <f>SUM(T98:T101)</f>
        <v>0</v>
      </c>
      <c r="AR97" s="134" t="s">
        <v>75</v>
      </c>
      <c r="AT97" s="142" t="s">
        <v>66</v>
      </c>
      <c r="AU97" s="142" t="s">
        <v>67</v>
      </c>
      <c r="AY97" s="134" t="s">
        <v>154</v>
      </c>
      <c r="BK97" s="143">
        <f>SUM(BK98:BK101)</f>
        <v>0</v>
      </c>
    </row>
    <row r="98" spans="2:65" s="1" customFormat="1" ht="16.5" customHeight="1">
      <c r="B98" s="146"/>
      <c r="C98" s="147" t="s">
        <v>67</v>
      </c>
      <c r="D98" s="147" t="s">
        <v>156</v>
      </c>
      <c r="E98" s="148" t="s">
        <v>1135</v>
      </c>
      <c r="F98" s="149" t="s">
        <v>1136</v>
      </c>
      <c r="G98" s="150" t="s">
        <v>210</v>
      </c>
      <c r="H98" s="151">
        <v>150</v>
      </c>
      <c r="I98" s="152"/>
      <c r="J98" s="153">
        <f>ROUND(I98*H98,2)</f>
        <v>0</v>
      </c>
      <c r="K98" s="149" t="s">
        <v>1</v>
      </c>
      <c r="L98" s="30"/>
      <c r="M98" s="154" t="s">
        <v>1</v>
      </c>
      <c r="N98" s="155" t="s">
        <v>38</v>
      </c>
      <c r="O98" s="49"/>
      <c r="P98" s="156">
        <f>O98*H98</f>
        <v>0</v>
      </c>
      <c r="Q98" s="156">
        <v>0</v>
      </c>
      <c r="R98" s="156">
        <f>Q98*H98</f>
        <v>0</v>
      </c>
      <c r="S98" s="156">
        <v>0</v>
      </c>
      <c r="T98" s="157">
        <f>S98*H98</f>
        <v>0</v>
      </c>
      <c r="AR98" s="16" t="s">
        <v>161</v>
      </c>
      <c r="AT98" s="16" t="s">
        <v>156</v>
      </c>
      <c r="AU98" s="16" t="s">
        <v>75</v>
      </c>
      <c r="AY98" s="16" t="s">
        <v>154</v>
      </c>
      <c r="BE98" s="158">
        <f>IF(N98="základní",J98,0)</f>
        <v>0</v>
      </c>
      <c r="BF98" s="158">
        <f>IF(N98="snížená",J98,0)</f>
        <v>0</v>
      </c>
      <c r="BG98" s="158">
        <f>IF(N98="zákl. přenesená",J98,0)</f>
        <v>0</v>
      </c>
      <c r="BH98" s="158">
        <f>IF(N98="sníž. přenesená",J98,0)</f>
        <v>0</v>
      </c>
      <c r="BI98" s="158">
        <f>IF(N98="nulová",J98,0)</f>
        <v>0</v>
      </c>
      <c r="BJ98" s="16" t="s">
        <v>75</v>
      </c>
      <c r="BK98" s="158">
        <f>ROUND(I98*H98,2)</f>
        <v>0</v>
      </c>
      <c r="BL98" s="16" t="s">
        <v>161</v>
      </c>
      <c r="BM98" s="16" t="s">
        <v>450</v>
      </c>
    </row>
    <row r="99" spans="2:65" s="1" customFormat="1" ht="16.5" customHeight="1">
      <c r="B99" s="146"/>
      <c r="C99" s="147" t="s">
        <v>67</v>
      </c>
      <c r="D99" s="147" t="s">
        <v>156</v>
      </c>
      <c r="E99" s="148" t="s">
        <v>1137</v>
      </c>
      <c r="F99" s="149" t="s">
        <v>1138</v>
      </c>
      <c r="G99" s="150" t="s">
        <v>210</v>
      </c>
      <c r="H99" s="151">
        <v>140</v>
      </c>
      <c r="I99" s="152"/>
      <c r="J99" s="153">
        <f>ROUND(I99*H99,2)</f>
        <v>0</v>
      </c>
      <c r="K99" s="149" t="s">
        <v>1</v>
      </c>
      <c r="L99" s="30"/>
      <c r="M99" s="154" t="s">
        <v>1</v>
      </c>
      <c r="N99" s="155" t="s">
        <v>38</v>
      </c>
      <c r="O99" s="49"/>
      <c r="P99" s="156">
        <f>O99*H99</f>
        <v>0</v>
      </c>
      <c r="Q99" s="156">
        <v>0</v>
      </c>
      <c r="R99" s="156">
        <f>Q99*H99</f>
        <v>0</v>
      </c>
      <c r="S99" s="156">
        <v>0</v>
      </c>
      <c r="T99" s="157">
        <f>S99*H99</f>
        <v>0</v>
      </c>
      <c r="AR99" s="16" t="s">
        <v>161</v>
      </c>
      <c r="AT99" s="16" t="s">
        <v>156</v>
      </c>
      <c r="AU99" s="16" t="s">
        <v>75</v>
      </c>
      <c r="AY99" s="16" t="s">
        <v>154</v>
      </c>
      <c r="BE99" s="158">
        <f>IF(N99="základní",J99,0)</f>
        <v>0</v>
      </c>
      <c r="BF99" s="158">
        <f>IF(N99="snížená",J99,0)</f>
        <v>0</v>
      </c>
      <c r="BG99" s="158">
        <f>IF(N99="zákl. přenesená",J99,0)</f>
        <v>0</v>
      </c>
      <c r="BH99" s="158">
        <f>IF(N99="sníž. přenesená",J99,0)</f>
        <v>0</v>
      </c>
      <c r="BI99" s="158">
        <f>IF(N99="nulová",J99,0)</f>
        <v>0</v>
      </c>
      <c r="BJ99" s="16" t="s">
        <v>75</v>
      </c>
      <c r="BK99" s="158">
        <f>ROUND(I99*H99,2)</f>
        <v>0</v>
      </c>
      <c r="BL99" s="16" t="s">
        <v>161</v>
      </c>
      <c r="BM99" s="16" t="s">
        <v>509</v>
      </c>
    </row>
    <row r="100" spans="2:65" s="1" customFormat="1" ht="16.5" customHeight="1">
      <c r="B100" s="146"/>
      <c r="C100" s="147" t="s">
        <v>67</v>
      </c>
      <c r="D100" s="147" t="s">
        <v>156</v>
      </c>
      <c r="E100" s="148" t="s">
        <v>1059</v>
      </c>
      <c r="F100" s="149" t="s">
        <v>1060</v>
      </c>
      <c r="G100" s="150" t="s">
        <v>1058</v>
      </c>
      <c r="H100" s="151">
        <v>1</v>
      </c>
      <c r="I100" s="152"/>
      <c r="J100" s="153">
        <f>ROUND(I100*H100,2)</f>
        <v>0</v>
      </c>
      <c r="K100" s="149" t="s">
        <v>1</v>
      </c>
      <c r="L100" s="30"/>
      <c r="M100" s="154" t="s">
        <v>1</v>
      </c>
      <c r="N100" s="155" t="s">
        <v>38</v>
      </c>
      <c r="O100" s="49"/>
      <c r="P100" s="156">
        <f>O100*H100</f>
        <v>0</v>
      </c>
      <c r="Q100" s="156">
        <v>0</v>
      </c>
      <c r="R100" s="156">
        <f>Q100*H100</f>
        <v>0</v>
      </c>
      <c r="S100" s="156">
        <v>0</v>
      </c>
      <c r="T100" s="157">
        <f>S100*H100</f>
        <v>0</v>
      </c>
      <c r="AR100" s="16" t="s">
        <v>161</v>
      </c>
      <c r="AT100" s="16" t="s">
        <v>156</v>
      </c>
      <c r="AU100" s="16" t="s">
        <v>75</v>
      </c>
      <c r="AY100" s="16" t="s">
        <v>154</v>
      </c>
      <c r="BE100" s="158">
        <f>IF(N100="základní",J100,0)</f>
        <v>0</v>
      </c>
      <c r="BF100" s="158">
        <f>IF(N100="snížená",J100,0)</f>
        <v>0</v>
      </c>
      <c r="BG100" s="158">
        <f>IF(N100="zákl. přenesená",J100,0)</f>
        <v>0</v>
      </c>
      <c r="BH100" s="158">
        <f>IF(N100="sníž. přenesená",J100,0)</f>
        <v>0</v>
      </c>
      <c r="BI100" s="158">
        <f>IF(N100="nulová",J100,0)</f>
        <v>0</v>
      </c>
      <c r="BJ100" s="16" t="s">
        <v>75</v>
      </c>
      <c r="BK100" s="158">
        <f>ROUND(I100*H100,2)</f>
        <v>0</v>
      </c>
      <c r="BL100" s="16" t="s">
        <v>161</v>
      </c>
      <c r="BM100" s="16" t="s">
        <v>525</v>
      </c>
    </row>
    <row r="101" spans="2:65" s="1" customFormat="1" ht="16.5" customHeight="1">
      <c r="B101" s="146"/>
      <c r="C101" s="147" t="s">
        <v>67</v>
      </c>
      <c r="D101" s="147" t="s">
        <v>156</v>
      </c>
      <c r="E101" s="148" t="s">
        <v>1139</v>
      </c>
      <c r="F101" s="149" t="s">
        <v>1140</v>
      </c>
      <c r="G101" s="150" t="s">
        <v>1058</v>
      </c>
      <c r="H101" s="151">
        <v>1</v>
      </c>
      <c r="I101" s="152"/>
      <c r="J101" s="153">
        <f>ROUND(I101*H101,2)</f>
        <v>0</v>
      </c>
      <c r="K101" s="149" t="s">
        <v>1</v>
      </c>
      <c r="L101" s="30"/>
      <c r="M101" s="154" t="s">
        <v>1</v>
      </c>
      <c r="N101" s="155" t="s">
        <v>38</v>
      </c>
      <c r="O101" s="49"/>
      <c r="P101" s="156">
        <f>O101*H101</f>
        <v>0</v>
      </c>
      <c r="Q101" s="156">
        <v>0</v>
      </c>
      <c r="R101" s="156">
        <f>Q101*H101</f>
        <v>0</v>
      </c>
      <c r="S101" s="156">
        <v>0</v>
      </c>
      <c r="T101" s="157">
        <f>S101*H101</f>
        <v>0</v>
      </c>
      <c r="AR101" s="16" t="s">
        <v>161</v>
      </c>
      <c r="AT101" s="16" t="s">
        <v>156</v>
      </c>
      <c r="AU101" s="16" t="s">
        <v>75</v>
      </c>
      <c r="AY101" s="16" t="s">
        <v>154</v>
      </c>
      <c r="BE101" s="158">
        <f>IF(N101="základní",J101,0)</f>
        <v>0</v>
      </c>
      <c r="BF101" s="158">
        <f>IF(N101="snížená",J101,0)</f>
        <v>0</v>
      </c>
      <c r="BG101" s="158">
        <f>IF(N101="zákl. přenesená",J101,0)</f>
        <v>0</v>
      </c>
      <c r="BH101" s="158">
        <f>IF(N101="sníž. přenesená",J101,0)</f>
        <v>0</v>
      </c>
      <c r="BI101" s="158">
        <f>IF(N101="nulová",J101,0)</f>
        <v>0</v>
      </c>
      <c r="BJ101" s="16" t="s">
        <v>75</v>
      </c>
      <c r="BK101" s="158">
        <f>ROUND(I101*H101,2)</f>
        <v>0</v>
      </c>
      <c r="BL101" s="16" t="s">
        <v>161</v>
      </c>
      <c r="BM101" s="16" t="s">
        <v>535</v>
      </c>
    </row>
    <row r="102" spans="2:65" s="11" customFormat="1" ht="25.95" customHeight="1">
      <c r="B102" s="133"/>
      <c r="D102" s="134" t="s">
        <v>66</v>
      </c>
      <c r="E102" s="135" t="s">
        <v>1040</v>
      </c>
      <c r="F102" s="135" t="s">
        <v>1064</v>
      </c>
      <c r="I102" s="136"/>
      <c r="J102" s="137">
        <f>BK102</f>
        <v>0</v>
      </c>
      <c r="L102" s="133"/>
      <c r="M102" s="138"/>
      <c r="N102" s="139"/>
      <c r="O102" s="139"/>
      <c r="P102" s="140">
        <f>SUM(P103:P111)</f>
        <v>0</v>
      </c>
      <c r="Q102" s="139"/>
      <c r="R102" s="140">
        <f>SUM(R103:R111)</f>
        <v>0</v>
      </c>
      <c r="S102" s="139"/>
      <c r="T102" s="141">
        <f>SUM(T103:T111)</f>
        <v>0</v>
      </c>
      <c r="AR102" s="134" t="s">
        <v>75</v>
      </c>
      <c r="AT102" s="142" t="s">
        <v>66</v>
      </c>
      <c r="AU102" s="142" t="s">
        <v>67</v>
      </c>
      <c r="AY102" s="134" t="s">
        <v>154</v>
      </c>
      <c r="BK102" s="143">
        <f>SUM(BK103:BK111)</f>
        <v>0</v>
      </c>
    </row>
    <row r="103" spans="2:65" s="1" customFormat="1" ht="16.5" customHeight="1">
      <c r="B103" s="146"/>
      <c r="C103" s="147" t="s">
        <v>67</v>
      </c>
      <c r="D103" s="147" t="s">
        <v>156</v>
      </c>
      <c r="E103" s="148" t="s">
        <v>1067</v>
      </c>
      <c r="F103" s="149" t="s">
        <v>1068</v>
      </c>
      <c r="G103" s="150" t="s">
        <v>1058</v>
      </c>
      <c r="H103" s="151">
        <v>1</v>
      </c>
      <c r="I103" s="152"/>
      <c r="J103" s="153">
        <f t="shared" ref="J103:J111" si="0">ROUND(I103*H103,2)</f>
        <v>0</v>
      </c>
      <c r="K103" s="149" t="s">
        <v>1</v>
      </c>
      <c r="L103" s="30"/>
      <c r="M103" s="154" t="s">
        <v>1</v>
      </c>
      <c r="N103" s="155" t="s">
        <v>38</v>
      </c>
      <c r="O103" s="49"/>
      <c r="P103" s="156">
        <f t="shared" ref="P103:P111" si="1">O103*H103</f>
        <v>0</v>
      </c>
      <c r="Q103" s="156">
        <v>0</v>
      </c>
      <c r="R103" s="156">
        <f t="shared" ref="R103:R111" si="2">Q103*H103</f>
        <v>0</v>
      </c>
      <c r="S103" s="156">
        <v>0</v>
      </c>
      <c r="T103" s="157">
        <f t="shared" ref="T103:T111" si="3">S103*H103</f>
        <v>0</v>
      </c>
      <c r="AR103" s="16" t="s">
        <v>161</v>
      </c>
      <c r="AT103" s="16" t="s">
        <v>156</v>
      </c>
      <c r="AU103" s="16" t="s">
        <v>75</v>
      </c>
      <c r="AY103" s="16" t="s">
        <v>154</v>
      </c>
      <c r="BE103" s="158">
        <f t="shared" ref="BE103:BE111" si="4">IF(N103="základní",J103,0)</f>
        <v>0</v>
      </c>
      <c r="BF103" s="158">
        <f t="shared" ref="BF103:BF111" si="5">IF(N103="snížená",J103,0)</f>
        <v>0</v>
      </c>
      <c r="BG103" s="158">
        <f t="shared" ref="BG103:BG111" si="6">IF(N103="zákl. přenesená",J103,0)</f>
        <v>0</v>
      </c>
      <c r="BH103" s="158">
        <f t="shared" ref="BH103:BH111" si="7">IF(N103="sníž. přenesená",J103,0)</f>
        <v>0</v>
      </c>
      <c r="BI103" s="158">
        <f t="shared" ref="BI103:BI111" si="8">IF(N103="nulová",J103,0)</f>
        <v>0</v>
      </c>
      <c r="BJ103" s="16" t="s">
        <v>75</v>
      </c>
      <c r="BK103" s="158">
        <f t="shared" ref="BK103:BK111" si="9">ROUND(I103*H103,2)</f>
        <v>0</v>
      </c>
      <c r="BL103" s="16" t="s">
        <v>161</v>
      </c>
      <c r="BM103" s="16" t="s">
        <v>544</v>
      </c>
    </row>
    <row r="104" spans="2:65" s="1" customFormat="1" ht="16.5" customHeight="1">
      <c r="B104" s="146"/>
      <c r="C104" s="147" t="s">
        <v>67</v>
      </c>
      <c r="D104" s="147" t="s">
        <v>156</v>
      </c>
      <c r="E104" s="148" t="s">
        <v>1070</v>
      </c>
      <c r="F104" s="149" t="s">
        <v>1071</v>
      </c>
      <c r="G104" s="150" t="s">
        <v>1058</v>
      </c>
      <c r="H104" s="151">
        <v>1</v>
      </c>
      <c r="I104" s="152"/>
      <c r="J104" s="153">
        <f t="shared" si="0"/>
        <v>0</v>
      </c>
      <c r="K104" s="149" t="s">
        <v>1</v>
      </c>
      <c r="L104" s="30"/>
      <c r="M104" s="154" t="s">
        <v>1</v>
      </c>
      <c r="N104" s="155" t="s">
        <v>38</v>
      </c>
      <c r="O104" s="49"/>
      <c r="P104" s="156">
        <f t="shared" si="1"/>
        <v>0</v>
      </c>
      <c r="Q104" s="156">
        <v>0</v>
      </c>
      <c r="R104" s="156">
        <f t="shared" si="2"/>
        <v>0</v>
      </c>
      <c r="S104" s="156">
        <v>0</v>
      </c>
      <c r="T104" s="157">
        <f t="shared" si="3"/>
        <v>0</v>
      </c>
      <c r="AR104" s="16" t="s">
        <v>161</v>
      </c>
      <c r="AT104" s="16" t="s">
        <v>156</v>
      </c>
      <c r="AU104" s="16" t="s">
        <v>75</v>
      </c>
      <c r="AY104" s="16" t="s">
        <v>154</v>
      </c>
      <c r="BE104" s="158">
        <f t="shared" si="4"/>
        <v>0</v>
      </c>
      <c r="BF104" s="158">
        <f t="shared" si="5"/>
        <v>0</v>
      </c>
      <c r="BG104" s="158">
        <f t="shared" si="6"/>
        <v>0</v>
      </c>
      <c r="BH104" s="158">
        <f t="shared" si="7"/>
        <v>0</v>
      </c>
      <c r="BI104" s="158">
        <f t="shared" si="8"/>
        <v>0</v>
      </c>
      <c r="BJ104" s="16" t="s">
        <v>75</v>
      </c>
      <c r="BK104" s="158">
        <f t="shared" si="9"/>
        <v>0</v>
      </c>
      <c r="BL104" s="16" t="s">
        <v>161</v>
      </c>
      <c r="BM104" s="16" t="s">
        <v>549</v>
      </c>
    </row>
    <row r="105" spans="2:65" s="1" customFormat="1" ht="16.5" customHeight="1">
      <c r="B105" s="146"/>
      <c r="C105" s="147" t="s">
        <v>67</v>
      </c>
      <c r="D105" s="147" t="s">
        <v>156</v>
      </c>
      <c r="E105" s="148" t="s">
        <v>1116</v>
      </c>
      <c r="F105" s="149" t="s">
        <v>1117</v>
      </c>
      <c r="G105" s="150" t="s">
        <v>1058</v>
      </c>
      <c r="H105" s="151">
        <v>1</v>
      </c>
      <c r="I105" s="152"/>
      <c r="J105" s="153">
        <f t="shared" si="0"/>
        <v>0</v>
      </c>
      <c r="K105" s="149" t="s">
        <v>1</v>
      </c>
      <c r="L105" s="30"/>
      <c r="M105" s="154" t="s">
        <v>1</v>
      </c>
      <c r="N105" s="155" t="s">
        <v>38</v>
      </c>
      <c r="O105" s="49"/>
      <c r="P105" s="156">
        <f t="shared" si="1"/>
        <v>0</v>
      </c>
      <c r="Q105" s="156">
        <v>0</v>
      </c>
      <c r="R105" s="156">
        <f t="shared" si="2"/>
        <v>0</v>
      </c>
      <c r="S105" s="156">
        <v>0</v>
      </c>
      <c r="T105" s="157">
        <f t="shared" si="3"/>
        <v>0</v>
      </c>
      <c r="AR105" s="16" t="s">
        <v>161</v>
      </c>
      <c r="AT105" s="16" t="s">
        <v>156</v>
      </c>
      <c r="AU105" s="16" t="s">
        <v>75</v>
      </c>
      <c r="AY105" s="16" t="s">
        <v>154</v>
      </c>
      <c r="BE105" s="158">
        <f t="shared" si="4"/>
        <v>0</v>
      </c>
      <c r="BF105" s="158">
        <f t="shared" si="5"/>
        <v>0</v>
      </c>
      <c r="BG105" s="158">
        <f t="shared" si="6"/>
        <v>0</v>
      </c>
      <c r="BH105" s="158">
        <f t="shared" si="7"/>
        <v>0</v>
      </c>
      <c r="BI105" s="158">
        <f t="shared" si="8"/>
        <v>0</v>
      </c>
      <c r="BJ105" s="16" t="s">
        <v>75</v>
      </c>
      <c r="BK105" s="158">
        <f t="shared" si="9"/>
        <v>0</v>
      </c>
      <c r="BL105" s="16" t="s">
        <v>161</v>
      </c>
      <c r="BM105" s="16" t="s">
        <v>563</v>
      </c>
    </row>
    <row r="106" spans="2:65" s="1" customFormat="1" ht="16.5" customHeight="1">
      <c r="B106" s="146"/>
      <c r="C106" s="147" t="s">
        <v>67</v>
      </c>
      <c r="D106" s="147" t="s">
        <v>156</v>
      </c>
      <c r="E106" s="148" t="s">
        <v>1073</v>
      </c>
      <c r="F106" s="149" t="s">
        <v>1074</v>
      </c>
      <c r="G106" s="150" t="s">
        <v>1075</v>
      </c>
      <c r="H106" s="151">
        <v>4</v>
      </c>
      <c r="I106" s="152"/>
      <c r="J106" s="153">
        <f t="shared" si="0"/>
        <v>0</v>
      </c>
      <c r="K106" s="149" t="s">
        <v>1</v>
      </c>
      <c r="L106" s="30"/>
      <c r="M106" s="154" t="s">
        <v>1</v>
      </c>
      <c r="N106" s="155" t="s">
        <v>38</v>
      </c>
      <c r="O106" s="49"/>
      <c r="P106" s="156">
        <f t="shared" si="1"/>
        <v>0</v>
      </c>
      <c r="Q106" s="156">
        <v>0</v>
      </c>
      <c r="R106" s="156">
        <f t="shared" si="2"/>
        <v>0</v>
      </c>
      <c r="S106" s="156">
        <v>0</v>
      </c>
      <c r="T106" s="157">
        <f t="shared" si="3"/>
        <v>0</v>
      </c>
      <c r="AR106" s="16" t="s">
        <v>161</v>
      </c>
      <c r="AT106" s="16" t="s">
        <v>156</v>
      </c>
      <c r="AU106" s="16" t="s">
        <v>75</v>
      </c>
      <c r="AY106" s="16" t="s">
        <v>154</v>
      </c>
      <c r="BE106" s="158">
        <f t="shared" si="4"/>
        <v>0</v>
      </c>
      <c r="BF106" s="158">
        <f t="shared" si="5"/>
        <v>0</v>
      </c>
      <c r="BG106" s="158">
        <f t="shared" si="6"/>
        <v>0</v>
      </c>
      <c r="BH106" s="158">
        <f t="shared" si="7"/>
        <v>0</v>
      </c>
      <c r="BI106" s="158">
        <f t="shared" si="8"/>
        <v>0</v>
      </c>
      <c r="BJ106" s="16" t="s">
        <v>75</v>
      </c>
      <c r="BK106" s="158">
        <f t="shared" si="9"/>
        <v>0</v>
      </c>
      <c r="BL106" s="16" t="s">
        <v>161</v>
      </c>
      <c r="BM106" s="16" t="s">
        <v>574</v>
      </c>
    </row>
    <row r="107" spans="2:65" s="1" customFormat="1" ht="16.5" customHeight="1">
      <c r="B107" s="146"/>
      <c r="C107" s="147" t="s">
        <v>67</v>
      </c>
      <c r="D107" s="147" t="s">
        <v>156</v>
      </c>
      <c r="E107" s="148" t="s">
        <v>1118</v>
      </c>
      <c r="F107" s="149" t="s">
        <v>1119</v>
      </c>
      <c r="G107" s="150" t="s">
        <v>1058</v>
      </c>
      <c r="H107" s="151">
        <v>1</v>
      </c>
      <c r="I107" s="152"/>
      <c r="J107" s="153">
        <f t="shared" si="0"/>
        <v>0</v>
      </c>
      <c r="K107" s="149" t="s">
        <v>1</v>
      </c>
      <c r="L107" s="30"/>
      <c r="M107" s="154" t="s">
        <v>1</v>
      </c>
      <c r="N107" s="155" t="s">
        <v>38</v>
      </c>
      <c r="O107" s="49"/>
      <c r="P107" s="156">
        <f t="shared" si="1"/>
        <v>0</v>
      </c>
      <c r="Q107" s="156">
        <v>0</v>
      </c>
      <c r="R107" s="156">
        <f t="shared" si="2"/>
        <v>0</v>
      </c>
      <c r="S107" s="156">
        <v>0</v>
      </c>
      <c r="T107" s="157">
        <f t="shared" si="3"/>
        <v>0</v>
      </c>
      <c r="AR107" s="16" t="s">
        <v>161</v>
      </c>
      <c r="AT107" s="16" t="s">
        <v>156</v>
      </c>
      <c r="AU107" s="16" t="s">
        <v>75</v>
      </c>
      <c r="AY107" s="16" t="s">
        <v>154</v>
      </c>
      <c r="BE107" s="158">
        <f t="shared" si="4"/>
        <v>0</v>
      </c>
      <c r="BF107" s="158">
        <f t="shared" si="5"/>
        <v>0</v>
      </c>
      <c r="BG107" s="158">
        <f t="shared" si="6"/>
        <v>0</v>
      </c>
      <c r="BH107" s="158">
        <f t="shared" si="7"/>
        <v>0</v>
      </c>
      <c r="BI107" s="158">
        <f t="shared" si="8"/>
        <v>0</v>
      </c>
      <c r="BJ107" s="16" t="s">
        <v>75</v>
      </c>
      <c r="BK107" s="158">
        <f t="shared" si="9"/>
        <v>0</v>
      </c>
      <c r="BL107" s="16" t="s">
        <v>161</v>
      </c>
      <c r="BM107" s="16" t="s">
        <v>584</v>
      </c>
    </row>
    <row r="108" spans="2:65" s="1" customFormat="1" ht="16.5" customHeight="1">
      <c r="B108" s="146"/>
      <c r="C108" s="147" t="s">
        <v>67</v>
      </c>
      <c r="D108" s="147" t="s">
        <v>156</v>
      </c>
      <c r="E108" s="148" t="s">
        <v>1077</v>
      </c>
      <c r="F108" s="149" t="s">
        <v>1078</v>
      </c>
      <c r="G108" s="150" t="s">
        <v>1058</v>
      </c>
      <c r="H108" s="151">
        <v>1</v>
      </c>
      <c r="I108" s="152"/>
      <c r="J108" s="153">
        <f t="shared" si="0"/>
        <v>0</v>
      </c>
      <c r="K108" s="149" t="s">
        <v>1</v>
      </c>
      <c r="L108" s="30"/>
      <c r="M108" s="154" t="s">
        <v>1</v>
      </c>
      <c r="N108" s="155" t="s">
        <v>38</v>
      </c>
      <c r="O108" s="49"/>
      <c r="P108" s="156">
        <f t="shared" si="1"/>
        <v>0</v>
      </c>
      <c r="Q108" s="156">
        <v>0</v>
      </c>
      <c r="R108" s="156">
        <f t="shared" si="2"/>
        <v>0</v>
      </c>
      <c r="S108" s="156">
        <v>0</v>
      </c>
      <c r="T108" s="157">
        <f t="shared" si="3"/>
        <v>0</v>
      </c>
      <c r="AR108" s="16" t="s">
        <v>161</v>
      </c>
      <c r="AT108" s="16" t="s">
        <v>156</v>
      </c>
      <c r="AU108" s="16" t="s">
        <v>75</v>
      </c>
      <c r="AY108" s="16" t="s">
        <v>154</v>
      </c>
      <c r="BE108" s="158">
        <f t="shared" si="4"/>
        <v>0</v>
      </c>
      <c r="BF108" s="158">
        <f t="shared" si="5"/>
        <v>0</v>
      </c>
      <c r="BG108" s="158">
        <f t="shared" si="6"/>
        <v>0</v>
      </c>
      <c r="BH108" s="158">
        <f t="shared" si="7"/>
        <v>0</v>
      </c>
      <c r="BI108" s="158">
        <f t="shared" si="8"/>
        <v>0</v>
      </c>
      <c r="BJ108" s="16" t="s">
        <v>75</v>
      </c>
      <c r="BK108" s="158">
        <f t="shared" si="9"/>
        <v>0</v>
      </c>
      <c r="BL108" s="16" t="s">
        <v>161</v>
      </c>
      <c r="BM108" s="16" t="s">
        <v>599</v>
      </c>
    </row>
    <row r="109" spans="2:65" s="1" customFormat="1" ht="16.5" customHeight="1">
      <c r="B109" s="146"/>
      <c r="C109" s="147" t="s">
        <v>67</v>
      </c>
      <c r="D109" s="147" t="s">
        <v>156</v>
      </c>
      <c r="E109" s="148" t="s">
        <v>1080</v>
      </c>
      <c r="F109" s="149" t="s">
        <v>1081</v>
      </c>
      <c r="G109" s="150" t="s">
        <v>1058</v>
      </c>
      <c r="H109" s="151">
        <v>1</v>
      </c>
      <c r="I109" s="152"/>
      <c r="J109" s="153">
        <f t="shared" si="0"/>
        <v>0</v>
      </c>
      <c r="K109" s="149" t="s">
        <v>1</v>
      </c>
      <c r="L109" s="30"/>
      <c r="M109" s="154" t="s">
        <v>1</v>
      </c>
      <c r="N109" s="155" t="s">
        <v>38</v>
      </c>
      <c r="O109" s="49"/>
      <c r="P109" s="156">
        <f t="shared" si="1"/>
        <v>0</v>
      </c>
      <c r="Q109" s="156">
        <v>0</v>
      </c>
      <c r="R109" s="156">
        <f t="shared" si="2"/>
        <v>0</v>
      </c>
      <c r="S109" s="156">
        <v>0</v>
      </c>
      <c r="T109" s="157">
        <f t="shared" si="3"/>
        <v>0</v>
      </c>
      <c r="AR109" s="16" t="s">
        <v>161</v>
      </c>
      <c r="AT109" s="16" t="s">
        <v>156</v>
      </c>
      <c r="AU109" s="16" t="s">
        <v>75</v>
      </c>
      <c r="AY109" s="16" t="s">
        <v>154</v>
      </c>
      <c r="BE109" s="158">
        <f t="shared" si="4"/>
        <v>0</v>
      </c>
      <c r="BF109" s="158">
        <f t="shared" si="5"/>
        <v>0</v>
      </c>
      <c r="BG109" s="158">
        <f t="shared" si="6"/>
        <v>0</v>
      </c>
      <c r="BH109" s="158">
        <f t="shared" si="7"/>
        <v>0</v>
      </c>
      <c r="BI109" s="158">
        <f t="shared" si="8"/>
        <v>0</v>
      </c>
      <c r="BJ109" s="16" t="s">
        <v>75</v>
      </c>
      <c r="BK109" s="158">
        <f t="shared" si="9"/>
        <v>0</v>
      </c>
      <c r="BL109" s="16" t="s">
        <v>161</v>
      </c>
      <c r="BM109" s="16" t="s">
        <v>609</v>
      </c>
    </row>
    <row r="110" spans="2:65" s="1" customFormat="1" ht="16.5" customHeight="1">
      <c r="B110" s="146"/>
      <c r="C110" s="147" t="s">
        <v>67</v>
      </c>
      <c r="D110" s="147" t="s">
        <v>156</v>
      </c>
      <c r="E110" s="148" t="s">
        <v>1083</v>
      </c>
      <c r="F110" s="149" t="s">
        <v>1084</v>
      </c>
      <c r="G110" s="150" t="s">
        <v>1058</v>
      </c>
      <c r="H110" s="151">
        <v>1</v>
      </c>
      <c r="I110" s="152"/>
      <c r="J110" s="153">
        <f t="shared" si="0"/>
        <v>0</v>
      </c>
      <c r="K110" s="149" t="s">
        <v>1</v>
      </c>
      <c r="L110" s="30"/>
      <c r="M110" s="154" t="s">
        <v>1</v>
      </c>
      <c r="N110" s="155" t="s">
        <v>38</v>
      </c>
      <c r="O110" s="49"/>
      <c r="P110" s="156">
        <f t="shared" si="1"/>
        <v>0</v>
      </c>
      <c r="Q110" s="156">
        <v>0</v>
      </c>
      <c r="R110" s="156">
        <f t="shared" si="2"/>
        <v>0</v>
      </c>
      <c r="S110" s="156">
        <v>0</v>
      </c>
      <c r="T110" s="157">
        <f t="shared" si="3"/>
        <v>0</v>
      </c>
      <c r="AR110" s="16" t="s">
        <v>161</v>
      </c>
      <c r="AT110" s="16" t="s">
        <v>156</v>
      </c>
      <c r="AU110" s="16" t="s">
        <v>75</v>
      </c>
      <c r="AY110" s="16" t="s">
        <v>154</v>
      </c>
      <c r="BE110" s="158">
        <f t="shared" si="4"/>
        <v>0</v>
      </c>
      <c r="BF110" s="158">
        <f t="shared" si="5"/>
        <v>0</v>
      </c>
      <c r="BG110" s="158">
        <f t="shared" si="6"/>
        <v>0</v>
      </c>
      <c r="BH110" s="158">
        <f t="shared" si="7"/>
        <v>0</v>
      </c>
      <c r="BI110" s="158">
        <f t="shared" si="8"/>
        <v>0</v>
      </c>
      <c r="BJ110" s="16" t="s">
        <v>75</v>
      </c>
      <c r="BK110" s="158">
        <f t="shared" si="9"/>
        <v>0</v>
      </c>
      <c r="BL110" s="16" t="s">
        <v>161</v>
      </c>
      <c r="BM110" s="16" t="s">
        <v>619</v>
      </c>
    </row>
    <row r="111" spans="2:65" s="1" customFormat="1" ht="16.5" customHeight="1">
      <c r="B111" s="146"/>
      <c r="C111" s="147" t="s">
        <v>67</v>
      </c>
      <c r="D111" s="147" t="s">
        <v>156</v>
      </c>
      <c r="E111" s="148" t="s">
        <v>1086</v>
      </c>
      <c r="F111" s="149" t="s">
        <v>1087</v>
      </c>
      <c r="G111" s="150" t="s">
        <v>1058</v>
      </c>
      <c r="H111" s="151">
        <v>1</v>
      </c>
      <c r="I111" s="152"/>
      <c r="J111" s="153">
        <f t="shared" si="0"/>
        <v>0</v>
      </c>
      <c r="K111" s="149" t="s">
        <v>1</v>
      </c>
      <c r="L111" s="30"/>
      <c r="M111" s="196" t="s">
        <v>1</v>
      </c>
      <c r="N111" s="197" t="s">
        <v>38</v>
      </c>
      <c r="O111" s="198"/>
      <c r="P111" s="199">
        <f t="shared" si="1"/>
        <v>0</v>
      </c>
      <c r="Q111" s="199">
        <v>0</v>
      </c>
      <c r="R111" s="199">
        <f t="shared" si="2"/>
        <v>0</v>
      </c>
      <c r="S111" s="199">
        <v>0</v>
      </c>
      <c r="T111" s="200">
        <f t="shared" si="3"/>
        <v>0</v>
      </c>
      <c r="AR111" s="16" t="s">
        <v>161</v>
      </c>
      <c r="AT111" s="16" t="s">
        <v>156</v>
      </c>
      <c r="AU111" s="16" t="s">
        <v>75</v>
      </c>
      <c r="AY111" s="16" t="s">
        <v>154</v>
      </c>
      <c r="BE111" s="158">
        <f t="shared" si="4"/>
        <v>0</v>
      </c>
      <c r="BF111" s="158">
        <f t="shared" si="5"/>
        <v>0</v>
      </c>
      <c r="BG111" s="158">
        <f t="shared" si="6"/>
        <v>0</v>
      </c>
      <c r="BH111" s="158">
        <f t="shared" si="7"/>
        <v>0</v>
      </c>
      <c r="BI111" s="158">
        <f t="shared" si="8"/>
        <v>0</v>
      </c>
      <c r="BJ111" s="16" t="s">
        <v>75</v>
      </c>
      <c r="BK111" s="158">
        <f t="shared" si="9"/>
        <v>0</v>
      </c>
      <c r="BL111" s="16" t="s">
        <v>161</v>
      </c>
      <c r="BM111" s="16" t="s">
        <v>628</v>
      </c>
    </row>
    <row r="112" spans="2:65" s="1" customFormat="1" ht="6.9" customHeight="1">
      <c r="B112" s="39"/>
      <c r="C112" s="40"/>
      <c r="D112" s="40"/>
      <c r="E112" s="40"/>
      <c r="F112" s="40"/>
      <c r="G112" s="40"/>
      <c r="H112" s="40"/>
      <c r="I112" s="107"/>
      <c r="J112" s="40"/>
      <c r="K112" s="40"/>
      <c r="L112" s="30"/>
    </row>
  </sheetData>
  <autoFilter ref="C89:K111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22</vt:i4>
      </vt:variant>
    </vt:vector>
  </HeadingPairs>
  <TitlesOfParts>
    <vt:vector size="33" baseType="lpstr">
      <vt:lpstr>Rekapitulace stavby</vt:lpstr>
      <vt:lpstr>A01 - Stavební část</vt:lpstr>
      <vt:lpstr>D04 - zdravotně technické...</vt:lpstr>
      <vt:lpstr>D05 - ÚT</vt:lpstr>
      <vt:lpstr>D06 - VZT</vt:lpstr>
      <vt:lpstr>D08 - Slaboproud</vt:lpstr>
      <vt:lpstr>D08a - EPS</vt:lpstr>
      <vt:lpstr>D08b - EZS</vt:lpstr>
      <vt:lpstr>D08c - OZV</vt:lpstr>
      <vt:lpstr>D08d - SKS</vt:lpstr>
      <vt:lpstr>D09 - Silnoproud</vt:lpstr>
      <vt:lpstr>'A01 - Stavební část'!Názvy_tisku</vt:lpstr>
      <vt:lpstr>'D04 - zdravotně technické...'!Názvy_tisku</vt:lpstr>
      <vt:lpstr>'D05 - ÚT'!Názvy_tisku</vt:lpstr>
      <vt:lpstr>'D06 - VZT'!Názvy_tisku</vt:lpstr>
      <vt:lpstr>'D08 - Slaboproud'!Názvy_tisku</vt:lpstr>
      <vt:lpstr>'D08a - EPS'!Názvy_tisku</vt:lpstr>
      <vt:lpstr>'D08b - EZS'!Názvy_tisku</vt:lpstr>
      <vt:lpstr>'D08c - OZV'!Názvy_tisku</vt:lpstr>
      <vt:lpstr>'D08d - SKS'!Názvy_tisku</vt:lpstr>
      <vt:lpstr>'D09 - Silnoproud'!Názvy_tisku</vt:lpstr>
      <vt:lpstr>'Rekapitulace stavby'!Názvy_tisku</vt:lpstr>
      <vt:lpstr>'A01 - Stavební část'!Oblast_tisku</vt:lpstr>
      <vt:lpstr>'D04 - zdravotně technické...'!Oblast_tisku</vt:lpstr>
      <vt:lpstr>'D05 - ÚT'!Oblast_tisku</vt:lpstr>
      <vt:lpstr>'D06 - VZT'!Oblast_tisku</vt:lpstr>
      <vt:lpstr>'D08 - Slaboproud'!Oblast_tisku</vt:lpstr>
      <vt:lpstr>'D08a - EPS'!Oblast_tisku</vt:lpstr>
      <vt:lpstr>'D08b - EZS'!Oblast_tisku</vt:lpstr>
      <vt:lpstr>'D08c - OZV'!Oblast_tisku</vt:lpstr>
      <vt:lpstr>'D08d - SKS'!Oblast_tisku</vt:lpstr>
      <vt:lpstr>'D09 - Silnoproud'!Oblast_tisku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Aigel Petr (9768)</dc:creator>
  <cp:lastModifiedBy>HP</cp:lastModifiedBy>
  <dcterms:created xsi:type="dcterms:W3CDTF">2019-04-15T08:02:06Z</dcterms:created>
  <dcterms:modified xsi:type="dcterms:W3CDTF">2019-04-15T08:58:35Z</dcterms:modified>
</cp:coreProperties>
</file>